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79DF691E-F97C-4174-BC6C-6237523559DC}" xr6:coauthVersionLast="47" xr6:coauthVersionMax="47" xr10:uidLastSave="{00000000-0000-0000-0000-000000000000}"/>
  <bookViews>
    <workbookView xWindow="28680" yWindow="-90" windowWidth="29040" windowHeight="15720" tabRatio="823" activeTab="2" xr2:uid="{E6DE0C00-02E5-4C3E-AFA9-1BC43EE01427}"/>
  </bookViews>
  <sheets>
    <sheet name="Checklist" sheetId="68" r:id="rId1"/>
    <sheet name="Step By Step" sheetId="76" r:id="rId2"/>
    <sheet name="Basic Data Input" sheetId="51" r:id="rId3"/>
    <sheet name="Cover" sheetId="33" r:id="rId4"/>
    <sheet name="Index" sheetId="34" r:id="rId5"/>
    <sheet name="Section A" sheetId="2" r:id="rId6"/>
    <sheet name="Summary All Funds" sheetId="67" r:id="rId7"/>
    <sheet name="Bud. Disburse" sheetId="44" r:id="rId8"/>
    <sheet name="Authority Computation " sheetId="79" r:id="rId9"/>
    <sheet name="Authority Supporting Schedules" sheetId="80" r:id="rId10"/>
    <sheet name="Levy Limit - Page 1" sheetId="63" r:id="rId11"/>
    <sheet name="Levy Limit - Page 2" sheetId="65" r:id="rId12"/>
    <sheet name="Levy Limit - Page 3" sheetId="64" r:id="rId13"/>
    <sheet name="Uncollected Taxes" sheetId="60" r:id="rId14"/>
    <sheet name="Interlocal Form" sheetId="69" r:id="rId15"/>
    <sheet name="Trade Name Form" sheetId="70" r:id="rId16"/>
    <sheet name="General Receipts" sheetId="3" r:id="rId17"/>
    <sheet name="General Disb Summary" sheetId="66" r:id="rId18"/>
    <sheet name="General Office Budgets" sheetId="4" r:id="rId19"/>
    <sheet name="Road" sheetId="9" r:id="rId20"/>
    <sheet name="BLANK Page C's" sheetId="42" r:id="rId21"/>
    <sheet name="PT Request Act " sheetId="78" r:id="rId22"/>
    <sheet name="Hearing" sheetId="75" r:id="rId23"/>
    <sheet name="PT Resolution" sheetId="77" r:id="rId24"/>
    <sheet name="Interlocal Form Page2" sheetId="74" r:id="rId25"/>
  </sheets>
  <definedNames>
    <definedName name="DS_WorkbookId_bb6148ded43540cd8e1f4bb497f84c8d_10745" localSheetId="17" hidden="1">"DsWorksheetID"</definedName>
    <definedName name="DS_WorkbookId_bb6148ded43540cd8e1f4bb497f84c8d_12637" localSheetId="20" hidden="1">"DsWorksheetID"</definedName>
    <definedName name="DS_WorkbookId_bb6148ded43540cd8e1f4bb497f84c8d_12721" localSheetId="24" hidden="1">"DsWorksheetID"</definedName>
    <definedName name="DS_WorkbookId_bb6148ded43540cd8e1f4bb497f84c8d_15132" localSheetId="1" hidden="1">"DsWorksheetID"</definedName>
    <definedName name="DS_WorkbookId_bb6148ded43540cd8e1f4bb497f84c8d_25120" localSheetId="8" hidden="1">"DsWorksheetID"</definedName>
    <definedName name="DS_WorkbookId_bb6148ded43540cd8e1f4bb497f84c8d_27690" localSheetId="11" hidden="1">"DsWorksheetID"</definedName>
    <definedName name="DS_WorkbookId_bb6148ded43540cd8e1f4bb497f84c8d_28514" localSheetId="19" hidden="1">"DsWorksheetID"</definedName>
    <definedName name="DS_WorkbookId_bb6148ded43540cd8e1f4bb497f84c8d_28714" localSheetId="3" hidden="1">"DsWorksheetID"</definedName>
    <definedName name="DS_WorkbookId_bb6148ded43540cd8e1f4bb497f84c8d_31700" localSheetId="2" hidden="1">"DsWorksheetID"</definedName>
    <definedName name="DS_WorkbookId_bb6148ded43540cd8e1f4bb497f84c8d_33536" localSheetId="9" hidden="1">"DsWorksheetID"</definedName>
    <definedName name="DS_WorkbookId_bb6148ded43540cd8e1f4bb497f84c8d_36505" localSheetId="4" hidden="1">"DsWorksheetID"</definedName>
    <definedName name="DS_WorkbookId_bb6148ded43540cd8e1f4bb497f84c8d_39458" localSheetId="13" hidden="1">"DsWorksheetID"</definedName>
    <definedName name="DS_WorkbookId_bb6148ded43540cd8e1f4bb497f84c8d_39546" localSheetId="18" hidden="1">"DsWorksheetID"</definedName>
    <definedName name="DS_WorkbookId_bb6148ded43540cd8e1f4bb497f84c8d_53702" localSheetId="6" hidden="1">"DsWorksheetID"</definedName>
    <definedName name="DS_WorkbookId_bb6148ded43540cd8e1f4bb497f84c8d_55879" localSheetId="14" hidden="1">"DsWorksheetID"</definedName>
    <definedName name="DS_WorkbookId_bb6148ded43540cd8e1f4bb497f84c8d_56052" localSheetId="7" hidden="1">"DsWorksheetID"</definedName>
    <definedName name="DS_WorkbookId_bb6148ded43540cd8e1f4bb497f84c8d_58619" localSheetId="22" hidden="1">"DsWorksheetID"</definedName>
    <definedName name="DS_WorkbookId_bb6148ded43540cd8e1f4bb497f84c8d_60519" localSheetId="12" hidden="1">"DsWorksheetID"</definedName>
    <definedName name="DS_WorkbookId_bb6148ded43540cd8e1f4bb497f84c8d_61663" localSheetId="23" hidden="1">"DsWorksheetID"</definedName>
    <definedName name="DS_WorkbookId_bb6148ded43540cd8e1f4bb497f84c8d_74879" localSheetId="16" hidden="1">"DsWorksheetID"</definedName>
    <definedName name="DS_WorkbookId_bb6148ded43540cd8e1f4bb497f84c8d_79653" localSheetId="15" hidden="1">"DsWorksheetID"</definedName>
    <definedName name="DS_WorkbookId_bb6148ded43540cd8e1f4bb497f84c8d_84711" localSheetId="5" hidden="1">"DsWorksheetID"</definedName>
    <definedName name="DS_WorkbookId_bb6148ded43540cd8e1f4bb497f84c8d_86441" localSheetId="10" hidden="1">"DsWorksheetID"</definedName>
    <definedName name="DS_WorkbookId_bb6148ded43540cd8e1f4bb497f84c8d_95172" localSheetId="21" hidden="1">"DsWorksheetID"</definedName>
    <definedName name="DS_WorkbookId_bb6148ded43540cd8e1f4bb497f84c8d_9614" localSheetId="0" hidden="1">"DsWorksheetID"</definedName>
    <definedName name="_xlnm.Print_Area" localSheetId="8">'Authority Computation '!$A$1:$I$67</definedName>
    <definedName name="_xlnm.Print_Area" localSheetId="9">'Authority Supporting Schedules'!$A$1:$I$42</definedName>
    <definedName name="_xlnm.Print_Area" localSheetId="2">'Basic Data Input'!$A$3:$C$29</definedName>
    <definedName name="_xlnm.Print_Area" localSheetId="20">'BLANK Page C''s'!$A$1:$H$140</definedName>
    <definedName name="_xlnm.Print_Area" localSheetId="7">'Bud. Disburse'!$A$1:$G$31</definedName>
    <definedName name="_xlnm.Print_Area" localSheetId="0">Checklist!$A$1:$C$57</definedName>
    <definedName name="_xlnm.Print_Area" localSheetId="3">Cover!$A$1:$M$38</definedName>
    <definedName name="_xlnm.Print_Area" localSheetId="18">'General Office Budgets'!$A$1:$H$2745</definedName>
    <definedName name="_xlnm.Print_Area" localSheetId="16">'General Receipts'!$A$1:$H$191</definedName>
    <definedName name="_xlnm.Print_Area" localSheetId="22">Hearing!$A$1:$H$39</definedName>
    <definedName name="_xlnm.Print_Area" localSheetId="4">Index!$A$1:$I$85</definedName>
    <definedName name="_xlnm.Print_Area" localSheetId="14">'Interlocal Form'!$A$1:$C$23</definedName>
    <definedName name="_xlnm.Print_Area" localSheetId="24">'Interlocal Form Page2'!$A$1:$C$23</definedName>
    <definedName name="_xlnm.Print_Area" localSheetId="10">'Levy Limit - Page 1'!$A$1:$G$31</definedName>
    <definedName name="_xlnm.Print_Area" localSheetId="11">'Levy Limit - Page 2'!$A$1:$J$35</definedName>
    <definedName name="_xlnm.Print_Area" localSheetId="12">'Levy Limit - Page 3'!$A$1:$G$48</definedName>
    <definedName name="_xlnm.Print_Area" localSheetId="21">'PT Request Act '!$A$1:$J$33</definedName>
    <definedName name="_xlnm.Print_Area" localSheetId="23">'PT Resolution'!$A$1:$I$44</definedName>
    <definedName name="_xlnm.Print_Area" localSheetId="19">Road!$A$1:$H$345</definedName>
    <definedName name="_xlnm.Print_Area" localSheetId="5">'Section A'!$A$1:$G$87</definedName>
    <definedName name="_xlnm.Print_Area" localSheetId="1">'Step By Step'!$A$1:$B$77</definedName>
    <definedName name="_xlnm.Print_Area" localSheetId="6">'Summary All Funds'!$A$1:$G$33</definedName>
    <definedName name="_xlnm.Print_Area" localSheetId="15">'Trade Name Form'!$A$1:$C$23</definedName>
    <definedName name="_xlnm.Print_Area" localSheetId="13">'Uncollected Taxes'!$A$1:$E$8</definedName>
    <definedName name="_xlnm.Print_Titles" localSheetId="20">'BLANK Page C''s'!$1:$10</definedName>
    <definedName name="_xlnm.Print_Titles" localSheetId="17">'General Disb Summary'!$1:$8</definedName>
    <definedName name="_xlnm.Print_Titles" localSheetId="16">'General Receipts'!$1:$7</definedName>
    <definedName name="_xlnm.Print_Titles" localSheetId="4">Index!$1:$4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75" l="1"/>
  <c r="G28" i="75"/>
  <c r="F5" i="79" l="1"/>
  <c r="H13" i="80"/>
  <c r="G21" i="67" l="1"/>
  <c r="A40" i="2"/>
  <c r="A3" i="74" l="1"/>
  <c r="A1" i="80" l="1"/>
  <c r="H64" i="79"/>
  <c r="D30" i="79" l="1"/>
  <c r="F30" i="79" s="1"/>
  <c r="H31" i="79" s="1"/>
  <c r="B1" i="79"/>
  <c r="H41" i="80"/>
  <c r="A42" i="80" s="1"/>
  <c r="H26" i="80"/>
  <c r="A27" i="80" s="1"/>
  <c r="H7" i="80"/>
  <c r="H60" i="79"/>
  <c r="J57" i="79"/>
  <c r="H34" i="79"/>
  <c r="F20" i="79"/>
  <c r="B33" i="67"/>
  <c r="B32" i="67"/>
  <c r="B29" i="67"/>
  <c r="B26" i="67"/>
  <c r="B25" i="67"/>
  <c r="I7" i="80" l="1"/>
  <c r="J44" i="79"/>
  <c r="H22" i="79"/>
  <c r="H62" i="79" s="1"/>
  <c r="H66" i="79"/>
  <c r="J42" i="79"/>
  <c r="B136" i="42"/>
  <c r="F7" i="42"/>
  <c r="E9" i="42"/>
  <c r="D9" i="42"/>
  <c r="B342" i="9"/>
  <c r="E8" i="9"/>
  <c r="D8" i="9"/>
  <c r="B27" i="67"/>
  <c r="B28" i="67"/>
  <c r="D8" i="66"/>
  <c r="I5" i="78"/>
  <c r="F8" i="78"/>
  <c r="A1" i="78"/>
  <c r="F11" i="78"/>
  <c r="H8" i="80" l="1"/>
  <c r="E67" i="79"/>
  <c r="I14" i="78"/>
  <c r="I16" i="78" s="1"/>
  <c r="I18" i="78" s="1"/>
  <c r="H9" i="80" l="1"/>
  <c r="H15" i="80" s="1"/>
  <c r="A7" i="77"/>
  <c r="B16" i="80" l="1"/>
  <c r="L30" i="33"/>
  <c r="E6" i="63" s="1"/>
  <c r="L34" i="33"/>
  <c r="F17" i="63" l="1"/>
  <c r="C18" i="77" l="1"/>
  <c r="C17" i="77"/>
  <c r="C16" i="77"/>
  <c r="A4" i="70"/>
  <c r="A3" i="69"/>
  <c r="A1" i="67"/>
  <c r="C15" i="77" l="1"/>
  <c r="A11" i="77"/>
  <c r="H2990" i="4" l="1"/>
  <c r="G2990" i="4"/>
  <c r="F2990" i="4"/>
  <c r="E2990" i="4"/>
  <c r="D2990" i="4"/>
  <c r="H2902" i="4"/>
  <c r="G2902" i="4"/>
  <c r="F2902" i="4"/>
  <c r="E2902" i="4"/>
  <c r="D2902" i="4"/>
  <c r="H2814" i="4"/>
  <c r="G2814" i="4"/>
  <c r="F2814" i="4"/>
  <c r="E2814" i="4"/>
  <c r="D2814" i="4"/>
  <c r="A5" i="75" l="1"/>
  <c r="L35" i="33"/>
  <c r="L22" i="33" l="1"/>
  <c r="L21" i="33"/>
  <c r="D34" i="75" l="1"/>
  <c r="E36" i="75"/>
  <c r="D37" i="75"/>
  <c r="D36" i="75"/>
  <c r="D35" i="75"/>
  <c r="A1" i="75"/>
  <c r="F23" i="75"/>
  <c r="E23" i="75"/>
  <c r="D23" i="75"/>
  <c r="E34" i="75" s="1"/>
  <c r="C23" i="75"/>
  <c r="B23" i="75"/>
  <c r="G22" i="75"/>
  <c r="G21" i="75"/>
  <c r="G20" i="75"/>
  <c r="G19" i="75"/>
  <c r="G18" i="75"/>
  <c r="G17" i="75"/>
  <c r="G16" i="75"/>
  <c r="G15" i="75"/>
  <c r="G14" i="75"/>
  <c r="G13" i="75"/>
  <c r="G12" i="75"/>
  <c r="G11" i="75"/>
  <c r="G10" i="75"/>
  <c r="G9" i="75"/>
  <c r="G8" i="75"/>
  <c r="F34" i="75" l="1"/>
  <c r="B26" i="77" s="1"/>
  <c r="F36" i="75"/>
  <c r="B20" i="77" s="1"/>
  <c r="G23" i="75"/>
  <c r="E35" i="75" s="1"/>
  <c r="F35" i="75" s="1"/>
  <c r="A36" i="2" l="1"/>
  <c r="H2" i="33"/>
  <c r="F6" i="4" l="1"/>
  <c r="F2575" i="4" s="1"/>
  <c r="L36" i="33"/>
  <c r="H2998" i="4" l="1"/>
  <c r="G2998" i="4"/>
  <c r="F2998" i="4"/>
  <c r="E2998" i="4"/>
  <c r="D2998" i="4"/>
  <c r="H2985" i="4"/>
  <c r="G2985" i="4"/>
  <c r="F2985" i="4"/>
  <c r="E2985" i="4"/>
  <c r="D2985" i="4"/>
  <c r="H2978" i="4"/>
  <c r="G2978" i="4"/>
  <c r="F2978" i="4"/>
  <c r="E2978" i="4"/>
  <c r="D2978" i="4"/>
  <c r="H2968" i="4"/>
  <c r="G2968" i="4"/>
  <c r="A2966" i="4"/>
  <c r="H2944" i="4"/>
  <c r="G2944" i="4"/>
  <c r="F2944" i="4"/>
  <c r="E2944" i="4"/>
  <c r="D2944" i="4"/>
  <c r="A2922" i="4"/>
  <c r="H2910" i="4"/>
  <c r="G2910" i="4"/>
  <c r="F2910" i="4"/>
  <c r="E2910" i="4"/>
  <c r="D2910" i="4"/>
  <c r="H2897" i="4"/>
  <c r="G2897" i="4"/>
  <c r="F2897" i="4"/>
  <c r="E2897" i="4"/>
  <c r="D2897" i="4"/>
  <c r="H2890" i="4"/>
  <c r="G2890" i="4"/>
  <c r="F2890" i="4"/>
  <c r="E2890" i="4"/>
  <c r="D2890" i="4"/>
  <c r="H2880" i="4"/>
  <c r="G2880" i="4"/>
  <c r="A2878" i="4"/>
  <c r="H2856" i="4"/>
  <c r="G2856" i="4"/>
  <c r="F2856" i="4"/>
  <c r="F2911" i="4" s="1"/>
  <c r="E2856" i="4"/>
  <c r="D2856" i="4"/>
  <c r="D2911" i="4" s="1"/>
  <c r="A2834" i="4"/>
  <c r="H2822" i="4"/>
  <c r="G2822" i="4"/>
  <c r="F2822" i="4"/>
  <c r="E2822" i="4"/>
  <c r="D2822" i="4"/>
  <c r="H2809" i="4"/>
  <c r="G2809" i="4"/>
  <c r="F2809" i="4"/>
  <c r="E2809" i="4"/>
  <c r="D2809" i="4"/>
  <c r="H2802" i="4"/>
  <c r="G2802" i="4"/>
  <c r="F2802" i="4"/>
  <c r="E2802" i="4"/>
  <c r="D2802" i="4"/>
  <c r="H2792" i="4"/>
  <c r="G2792" i="4"/>
  <c r="A2790" i="4"/>
  <c r="H2768" i="4"/>
  <c r="G2768" i="4"/>
  <c r="F2768" i="4"/>
  <c r="E2768" i="4"/>
  <c r="D2768" i="4"/>
  <c r="D2823" i="4" s="1"/>
  <c r="A2746" i="4"/>
  <c r="D19" i="67"/>
  <c r="G11" i="67"/>
  <c r="F11" i="67"/>
  <c r="E11" i="67"/>
  <c r="D11" i="67"/>
  <c r="D20" i="67" l="1"/>
  <c r="F2823" i="4"/>
  <c r="D2999" i="4"/>
  <c r="G2823" i="4"/>
  <c r="H2823" i="4"/>
  <c r="G2911" i="4"/>
  <c r="F2999" i="4"/>
  <c r="H2911" i="4"/>
  <c r="E2999" i="4"/>
  <c r="H2999" i="4"/>
  <c r="G2999" i="4"/>
  <c r="E2823" i="4"/>
  <c r="E2911" i="4"/>
  <c r="G19" i="67"/>
  <c r="G20" i="67" s="1"/>
  <c r="H21" i="67" s="1"/>
  <c r="F19" i="67"/>
  <c r="F20" i="67" s="1"/>
  <c r="E19" i="67" l="1"/>
  <c r="E20" i="67" s="1"/>
  <c r="E8" i="4"/>
  <c r="E2577" i="4" s="1"/>
  <c r="D8" i="4"/>
  <c r="D2577" i="4" s="1"/>
  <c r="B31" i="67" l="1"/>
  <c r="B30" i="67"/>
  <c r="A2570" i="4"/>
  <c r="D2592" i="4"/>
  <c r="E2592" i="4"/>
  <c r="F2592" i="4"/>
  <c r="G2592" i="4"/>
  <c r="H2592" i="4"/>
  <c r="A2614" i="4"/>
  <c r="G2616" i="4"/>
  <c r="H2616" i="4"/>
  <c r="F2619" i="4"/>
  <c r="D2621" i="4"/>
  <c r="E2621" i="4"/>
  <c r="D2626" i="4"/>
  <c r="E2626" i="4"/>
  <c r="F2626" i="4"/>
  <c r="G2626" i="4"/>
  <c r="H2626" i="4"/>
  <c r="D2633" i="4"/>
  <c r="E2633" i="4"/>
  <c r="F2633" i="4"/>
  <c r="G2633" i="4"/>
  <c r="H2633" i="4"/>
  <c r="D2638" i="4"/>
  <c r="E2638" i="4"/>
  <c r="F2638" i="4"/>
  <c r="G2638" i="4"/>
  <c r="H2638" i="4"/>
  <c r="D2646" i="4"/>
  <c r="E2646" i="4"/>
  <c r="F2646" i="4"/>
  <c r="G2646" i="4"/>
  <c r="H2646" i="4"/>
  <c r="A2658" i="4"/>
  <c r="F2663" i="4"/>
  <c r="D2665" i="4"/>
  <c r="E2665" i="4"/>
  <c r="D2680" i="4"/>
  <c r="E2680" i="4"/>
  <c r="F2680" i="4"/>
  <c r="G2680" i="4"/>
  <c r="G2735" i="4" s="1"/>
  <c r="H2680" i="4"/>
  <c r="A2702" i="4"/>
  <c r="G2704" i="4"/>
  <c r="H2704" i="4"/>
  <c r="F2707" i="4"/>
  <c r="D2709" i="4"/>
  <c r="E2709" i="4"/>
  <c r="D2714" i="4"/>
  <c r="E2714" i="4"/>
  <c r="F2714" i="4"/>
  <c r="G2714" i="4"/>
  <c r="H2714" i="4"/>
  <c r="D2721" i="4"/>
  <c r="E2721" i="4"/>
  <c r="F2721" i="4"/>
  <c r="G2721" i="4"/>
  <c r="H2721" i="4"/>
  <c r="D2734" i="4"/>
  <c r="E2734" i="4"/>
  <c r="F2734" i="4"/>
  <c r="G2734" i="4"/>
  <c r="H2734" i="4"/>
  <c r="H182" i="3"/>
  <c r="G182" i="3"/>
  <c r="F182" i="3"/>
  <c r="E182" i="3"/>
  <c r="D182" i="3"/>
  <c r="H83" i="3"/>
  <c r="G83" i="3"/>
  <c r="F83" i="3"/>
  <c r="E83" i="3"/>
  <c r="D83" i="3"/>
  <c r="H69" i="3"/>
  <c r="G69" i="3"/>
  <c r="F69" i="3"/>
  <c r="E69" i="3"/>
  <c r="D69" i="3"/>
  <c r="H28" i="3"/>
  <c r="G28" i="3"/>
  <c r="F28" i="3"/>
  <c r="E28" i="3"/>
  <c r="D28" i="3"/>
  <c r="H19" i="3"/>
  <c r="G19" i="3"/>
  <c r="F19" i="3"/>
  <c r="E19" i="3"/>
  <c r="D19" i="3"/>
  <c r="E8" i="66"/>
  <c r="A2" i="66"/>
  <c r="H2735" i="4" l="1"/>
  <c r="F2647" i="4"/>
  <c r="D2735" i="4"/>
  <c r="F2735" i="4"/>
  <c r="E2735" i="4"/>
  <c r="G2647" i="4"/>
  <c r="D2647" i="4"/>
  <c r="E2647" i="4"/>
  <c r="D2797" i="4"/>
  <c r="D2753" i="4"/>
  <c r="F2751" i="4"/>
  <c r="F2795" i="4"/>
  <c r="H2647" i="4"/>
  <c r="E2753" i="4"/>
  <c r="E2797" i="4"/>
  <c r="F309" i="9"/>
  <c r="E311" i="9"/>
  <c r="D311" i="9"/>
  <c r="F265" i="9"/>
  <c r="E267" i="9"/>
  <c r="D267" i="9"/>
  <c r="F221" i="9"/>
  <c r="E223" i="9"/>
  <c r="D223" i="9"/>
  <c r="F177" i="9"/>
  <c r="E179" i="9"/>
  <c r="D179" i="9"/>
  <c r="F133" i="9"/>
  <c r="E135" i="9"/>
  <c r="D135" i="9"/>
  <c r="F89" i="9"/>
  <c r="E91" i="9"/>
  <c r="D91" i="9"/>
  <c r="F50" i="9"/>
  <c r="E52" i="9"/>
  <c r="D52" i="9"/>
  <c r="B2564" i="4"/>
  <c r="B2652" i="4" s="1"/>
  <c r="B2741" i="4" s="1"/>
  <c r="B2829" i="4" s="1"/>
  <c r="B2917" i="4" s="1"/>
  <c r="B3005" i="4" s="1"/>
  <c r="F2530" i="4"/>
  <c r="E2532" i="4"/>
  <c r="D2532" i="4"/>
  <c r="F2486" i="4"/>
  <c r="E2488" i="4"/>
  <c r="D2488" i="4"/>
  <c r="F2442" i="4"/>
  <c r="E2444" i="4"/>
  <c r="D2444" i="4"/>
  <c r="F2398" i="4"/>
  <c r="E2400" i="4"/>
  <c r="D2400" i="4"/>
  <c r="F2354" i="4"/>
  <c r="E2356" i="4"/>
  <c r="D2356" i="4"/>
  <c r="B2343" i="4"/>
  <c r="F2309" i="4"/>
  <c r="E2311" i="4"/>
  <c r="D2311" i="4"/>
  <c r="F2265" i="4"/>
  <c r="E2267" i="4"/>
  <c r="D2267" i="4"/>
  <c r="B2254" i="4"/>
  <c r="F2220" i="4"/>
  <c r="E2222" i="4"/>
  <c r="D2222" i="4"/>
  <c r="F2176" i="4"/>
  <c r="E2178" i="4"/>
  <c r="D2178" i="4"/>
  <c r="B2165" i="4"/>
  <c r="F2132" i="4"/>
  <c r="E2134" i="4"/>
  <c r="D2134" i="4"/>
  <c r="F2088" i="4"/>
  <c r="E2090" i="4"/>
  <c r="D2090" i="4"/>
  <c r="B2076" i="4"/>
  <c r="F2043" i="4"/>
  <c r="E2045" i="4"/>
  <c r="D2045" i="4"/>
  <c r="F1999" i="4"/>
  <c r="E2001" i="4"/>
  <c r="D2001" i="4"/>
  <c r="B1988" i="4"/>
  <c r="F1954" i="4"/>
  <c r="E1956" i="4"/>
  <c r="D1956" i="4"/>
  <c r="F1910" i="4"/>
  <c r="E1912" i="4"/>
  <c r="D1912" i="4"/>
  <c r="B1899" i="4"/>
  <c r="F1865" i="4"/>
  <c r="E1867" i="4"/>
  <c r="D1867" i="4"/>
  <c r="F1821" i="4"/>
  <c r="E1823" i="4"/>
  <c r="D1823" i="4"/>
  <c r="B1810" i="4"/>
  <c r="F1777" i="4"/>
  <c r="E1779" i="4"/>
  <c r="D1779" i="4"/>
  <c r="F1733" i="4"/>
  <c r="E1735" i="4"/>
  <c r="D1735" i="4"/>
  <c r="F1689" i="4"/>
  <c r="E1691" i="4"/>
  <c r="D1691" i="4"/>
  <c r="B1678" i="4"/>
  <c r="F1645" i="4"/>
  <c r="E1647" i="4"/>
  <c r="D1647" i="4"/>
  <c r="F1601" i="4"/>
  <c r="E1603" i="4"/>
  <c r="D1603" i="4"/>
  <c r="B1590" i="4"/>
  <c r="F1557" i="4"/>
  <c r="E1559" i="4"/>
  <c r="D1559" i="4"/>
  <c r="F1513" i="4"/>
  <c r="E1515" i="4"/>
  <c r="D1515" i="4"/>
  <c r="B1502" i="4"/>
  <c r="F1468" i="4"/>
  <c r="E1470" i="4"/>
  <c r="D1470" i="4"/>
  <c r="F1424" i="4"/>
  <c r="E1426" i="4"/>
  <c r="D1426" i="4"/>
  <c r="F1380" i="4"/>
  <c r="E1382" i="4"/>
  <c r="D1382" i="4"/>
  <c r="B1369" i="4"/>
  <c r="F1335" i="4"/>
  <c r="E1337" i="4"/>
  <c r="D1337" i="4"/>
  <c r="F1291" i="4"/>
  <c r="E1293" i="4"/>
  <c r="D1293" i="4"/>
  <c r="B1280" i="4"/>
  <c r="F1246" i="4"/>
  <c r="E1248" i="4"/>
  <c r="D1248" i="4"/>
  <c r="F1202" i="4"/>
  <c r="E1204" i="4"/>
  <c r="D1204" i="4"/>
  <c r="B1191" i="4"/>
  <c r="F1158" i="4"/>
  <c r="E1160" i="4"/>
  <c r="D1160" i="4"/>
  <c r="F1114" i="4"/>
  <c r="E1116" i="4"/>
  <c r="D1116" i="4"/>
  <c r="F1070" i="4"/>
  <c r="E1072" i="4"/>
  <c r="D1072" i="4"/>
  <c r="B1059" i="4"/>
  <c r="F1027" i="4"/>
  <c r="E1029" i="4"/>
  <c r="D1029" i="4"/>
  <c r="F983" i="4"/>
  <c r="E985" i="4"/>
  <c r="D985" i="4"/>
  <c r="B972" i="4"/>
  <c r="F939" i="4"/>
  <c r="E941" i="4"/>
  <c r="D941" i="4"/>
  <c r="F895" i="4"/>
  <c r="E897" i="4"/>
  <c r="D897" i="4"/>
  <c r="B884" i="4"/>
  <c r="F850" i="4"/>
  <c r="E852" i="4"/>
  <c r="D852" i="4"/>
  <c r="F806" i="4"/>
  <c r="E808" i="4"/>
  <c r="D808" i="4"/>
  <c r="B795" i="4"/>
  <c r="F761" i="4"/>
  <c r="E763" i="4"/>
  <c r="D763" i="4"/>
  <c r="F717" i="4"/>
  <c r="E719" i="4"/>
  <c r="D719" i="4"/>
  <c r="B706" i="4"/>
  <c r="F673" i="4"/>
  <c r="E675" i="4"/>
  <c r="D675" i="4"/>
  <c r="F629" i="4"/>
  <c r="E631" i="4"/>
  <c r="D631" i="4"/>
  <c r="B618" i="4"/>
  <c r="F584" i="4"/>
  <c r="E586" i="4"/>
  <c r="D586" i="4"/>
  <c r="F540" i="4"/>
  <c r="E542" i="4"/>
  <c r="D542" i="4"/>
  <c r="B529" i="4"/>
  <c r="F495" i="4"/>
  <c r="E497" i="4"/>
  <c r="D497" i="4"/>
  <c r="F451" i="4"/>
  <c r="E453" i="4"/>
  <c r="D453" i="4"/>
  <c r="B440" i="4"/>
  <c r="F406" i="4"/>
  <c r="E408" i="4"/>
  <c r="D408" i="4"/>
  <c r="F362" i="4"/>
  <c r="E364" i="4"/>
  <c r="D364" i="4"/>
  <c r="B351" i="4"/>
  <c r="F317" i="4"/>
  <c r="E319" i="4"/>
  <c r="D319" i="4"/>
  <c r="F273" i="4"/>
  <c r="E275" i="4"/>
  <c r="D275" i="4"/>
  <c r="B262" i="4"/>
  <c r="F228" i="4"/>
  <c r="E230" i="4"/>
  <c r="D230" i="4"/>
  <c r="F184" i="4"/>
  <c r="E186" i="4"/>
  <c r="D186" i="4"/>
  <c r="B173" i="4"/>
  <c r="F139" i="4"/>
  <c r="E141" i="4"/>
  <c r="D141" i="4"/>
  <c r="F95" i="4"/>
  <c r="E97" i="4"/>
  <c r="D97" i="4"/>
  <c r="F50" i="4"/>
  <c r="E52" i="4"/>
  <c r="D52" i="4"/>
  <c r="E2885" i="4" l="1"/>
  <c r="E2841" i="4"/>
  <c r="F2839" i="4"/>
  <c r="F2883" i="4"/>
  <c r="D2885" i="4"/>
  <c r="D2841" i="4"/>
  <c r="J6" i="65"/>
  <c r="A1" i="65"/>
  <c r="J35" i="65"/>
  <c r="J34" i="65"/>
  <c r="J33" i="65"/>
  <c r="J32" i="65"/>
  <c r="J31" i="65"/>
  <c r="J30" i="65"/>
  <c r="J29" i="65"/>
  <c r="J28" i="65"/>
  <c r="J27" i="65"/>
  <c r="J26" i="65"/>
  <c r="J25" i="65"/>
  <c r="J24" i="65"/>
  <c r="J23" i="65"/>
  <c r="J22" i="65"/>
  <c r="J21" i="65"/>
  <c r="J20" i="65"/>
  <c r="J19" i="65"/>
  <c r="J18" i="65"/>
  <c r="J17" i="65"/>
  <c r="J16" i="65"/>
  <c r="J15" i="65"/>
  <c r="J14" i="65"/>
  <c r="J13" i="65"/>
  <c r="J12" i="65"/>
  <c r="J11" i="65"/>
  <c r="J10" i="65"/>
  <c r="J9" i="65"/>
  <c r="J8" i="65"/>
  <c r="J7" i="65"/>
  <c r="J5" i="65"/>
  <c r="A1" i="64"/>
  <c r="G48" i="64"/>
  <c r="F48" i="64"/>
  <c r="G47" i="64"/>
  <c r="F47" i="64"/>
  <c r="G46" i="64"/>
  <c r="F46" i="64"/>
  <c r="G45" i="64"/>
  <c r="F45" i="64"/>
  <c r="G44" i="64"/>
  <c r="F44" i="64"/>
  <c r="G43" i="64"/>
  <c r="F43" i="64"/>
  <c r="G42" i="64"/>
  <c r="F42" i="64"/>
  <c r="G41" i="64"/>
  <c r="F41" i="64"/>
  <c r="G40" i="64"/>
  <c r="F40" i="64"/>
  <c r="G39" i="64"/>
  <c r="F39" i="64"/>
  <c r="G38" i="64"/>
  <c r="F38" i="64"/>
  <c r="G37" i="64"/>
  <c r="F37" i="64"/>
  <c r="G36" i="64"/>
  <c r="F36" i="64"/>
  <c r="G35" i="64"/>
  <c r="F35" i="64"/>
  <c r="G34" i="64"/>
  <c r="F34" i="64"/>
  <c r="G33" i="64"/>
  <c r="F33" i="64"/>
  <c r="G32" i="64"/>
  <c r="F32" i="64"/>
  <c r="G31" i="64"/>
  <c r="F31" i="64"/>
  <c r="G30" i="64"/>
  <c r="F30" i="64"/>
  <c r="G29" i="64"/>
  <c r="F29" i="64"/>
  <c r="G28" i="64"/>
  <c r="F28" i="64"/>
  <c r="G27" i="64"/>
  <c r="F27" i="64"/>
  <c r="G26" i="64"/>
  <c r="F26" i="64"/>
  <c r="G25" i="64"/>
  <c r="F25" i="64"/>
  <c r="G24" i="64"/>
  <c r="F24" i="64"/>
  <c r="G23" i="64"/>
  <c r="F23" i="64"/>
  <c r="G22" i="64"/>
  <c r="F22" i="64"/>
  <c r="G21" i="64"/>
  <c r="F21" i="64"/>
  <c r="G20" i="64"/>
  <c r="F20" i="64"/>
  <c r="G19" i="64"/>
  <c r="F19" i="64"/>
  <c r="G18" i="64"/>
  <c r="F18" i="64"/>
  <c r="G17" i="64"/>
  <c r="F17" i="64"/>
  <c r="G16" i="64"/>
  <c r="F16" i="64"/>
  <c r="G15" i="64"/>
  <c r="F15" i="64"/>
  <c r="G14" i="64"/>
  <c r="F14" i="64"/>
  <c r="G13" i="64"/>
  <c r="F13" i="64"/>
  <c r="G12" i="64"/>
  <c r="F12" i="64"/>
  <c r="G11" i="64"/>
  <c r="F11" i="64"/>
  <c r="G10" i="64"/>
  <c r="F10" i="64"/>
  <c r="G9" i="64"/>
  <c r="F9" i="64"/>
  <c r="G8" i="64"/>
  <c r="F8" i="64"/>
  <c r="G7" i="64"/>
  <c r="F7" i="64"/>
  <c r="G6" i="64"/>
  <c r="F6" i="64"/>
  <c r="F16" i="63"/>
  <c r="G11" i="63"/>
  <c r="F11" i="63"/>
  <c r="G10" i="63"/>
  <c r="F10" i="63"/>
  <c r="G9" i="63"/>
  <c r="F9" i="63"/>
  <c r="G8" i="63"/>
  <c r="F8" i="63"/>
  <c r="G7" i="63"/>
  <c r="F7" i="63"/>
  <c r="A1" i="63"/>
  <c r="F2927" i="4" l="1"/>
  <c r="F2971" i="4"/>
  <c r="D2973" i="4"/>
  <c r="D2929" i="4"/>
  <c r="E2929" i="4"/>
  <c r="E2973" i="4"/>
  <c r="F18" i="63"/>
  <c r="A1" i="60"/>
  <c r="A1" i="44"/>
  <c r="A304" i="9"/>
  <c r="A260" i="9"/>
  <c r="A216" i="9"/>
  <c r="A172" i="9"/>
  <c r="A128" i="9"/>
  <c r="A84" i="9"/>
  <c r="A45" i="9"/>
  <c r="A1" i="9"/>
  <c r="H92" i="42"/>
  <c r="G92" i="42"/>
  <c r="F92" i="42"/>
  <c r="E92" i="42"/>
  <c r="D92" i="42"/>
  <c r="F20" i="42"/>
  <c r="E20" i="42"/>
  <c r="D20" i="42"/>
  <c r="H60" i="42"/>
  <c r="H105" i="42"/>
  <c r="H111" i="42"/>
  <c r="H122" i="42"/>
  <c r="H127" i="42"/>
  <c r="G60" i="42"/>
  <c r="G105" i="42"/>
  <c r="G111" i="42"/>
  <c r="G122" i="42"/>
  <c r="G127" i="42"/>
  <c r="F60" i="42"/>
  <c r="F105" i="42"/>
  <c r="F111" i="42"/>
  <c r="F122" i="42"/>
  <c r="F127" i="42"/>
  <c r="E60" i="42"/>
  <c r="E105" i="42"/>
  <c r="E111" i="42"/>
  <c r="E122" i="42"/>
  <c r="E127" i="42"/>
  <c r="D60" i="42"/>
  <c r="D105" i="42"/>
  <c r="D111" i="42"/>
  <c r="D122" i="42"/>
  <c r="D127" i="42"/>
  <c r="E14" i="42"/>
  <c r="E31" i="42"/>
  <c r="E34" i="42"/>
  <c r="D14" i="42"/>
  <c r="D31" i="42"/>
  <c r="D34" i="42"/>
  <c r="H14" i="42"/>
  <c r="H20" i="42"/>
  <c r="H31" i="42"/>
  <c r="H34" i="42"/>
  <c r="G14" i="42"/>
  <c r="G20" i="42"/>
  <c r="G31" i="42"/>
  <c r="G34" i="42"/>
  <c r="F14" i="42"/>
  <c r="F31" i="42"/>
  <c r="F34" i="42"/>
  <c r="G8" i="44"/>
  <c r="G9" i="44"/>
  <c r="G10" i="44"/>
  <c r="G11" i="44"/>
  <c r="G12" i="44"/>
  <c r="G13" i="44"/>
  <c r="G14" i="44"/>
  <c r="G25" i="44" s="1"/>
  <c r="G15" i="44"/>
  <c r="G16" i="44"/>
  <c r="G18" i="44"/>
  <c r="G19" i="44"/>
  <c r="G20" i="44"/>
  <c r="G21" i="44"/>
  <c r="G22" i="44"/>
  <c r="G23" i="44"/>
  <c r="G24" i="44"/>
  <c r="C25" i="44"/>
  <c r="D25" i="44"/>
  <c r="E25" i="44"/>
  <c r="F25" i="44"/>
  <c r="L17" i="33"/>
  <c r="D15" i="77" s="1"/>
  <c r="L18" i="33"/>
  <c r="D16" i="77" s="1"/>
  <c r="L19" i="33"/>
  <c r="D17" i="77" s="1"/>
  <c r="L20" i="33"/>
  <c r="D18" i="77" s="1"/>
  <c r="L23" i="33"/>
  <c r="L24" i="33"/>
  <c r="L25" i="33"/>
  <c r="L26" i="33"/>
  <c r="G27" i="33"/>
  <c r="E26" i="75" s="1"/>
  <c r="J27" i="33"/>
  <c r="A1" i="34"/>
  <c r="H48" i="3"/>
  <c r="H187" i="3"/>
  <c r="G48" i="3"/>
  <c r="G187" i="3"/>
  <c r="F48" i="3"/>
  <c r="F187" i="3"/>
  <c r="E48" i="3"/>
  <c r="E187" i="3"/>
  <c r="D48" i="3"/>
  <c r="D187" i="3"/>
  <c r="A1" i="3"/>
  <c r="D112" i="4"/>
  <c r="D146" i="4"/>
  <c r="D153" i="4"/>
  <c r="D158" i="4"/>
  <c r="D166" i="4"/>
  <c r="D201" i="4"/>
  <c r="D235" i="4"/>
  <c r="D242" i="4"/>
  <c r="D247" i="4"/>
  <c r="D255" i="4"/>
  <c r="D290" i="4"/>
  <c r="D324" i="4"/>
  <c r="D331" i="4"/>
  <c r="D336" i="4"/>
  <c r="D344" i="4"/>
  <c r="D379" i="4"/>
  <c r="D413" i="4"/>
  <c r="D420" i="4"/>
  <c r="D425" i="4"/>
  <c r="D433" i="4"/>
  <c r="D468" i="4"/>
  <c r="D502" i="4"/>
  <c r="D509" i="4"/>
  <c r="D514" i="4"/>
  <c r="D522" i="4"/>
  <c r="D557" i="4"/>
  <c r="D591" i="4"/>
  <c r="D598" i="4"/>
  <c r="D603" i="4"/>
  <c r="D611" i="4"/>
  <c r="D646" i="4"/>
  <c r="D680" i="4"/>
  <c r="D687" i="4"/>
  <c r="D692" i="4"/>
  <c r="D700" i="4"/>
  <c r="D734" i="4"/>
  <c r="D768" i="4"/>
  <c r="D775" i="4"/>
  <c r="D780" i="4"/>
  <c r="D788" i="4"/>
  <c r="D857" i="4"/>
  <c r="D864" i="4"/>
  <c r="D869" i="4"/>
  <c r="D877" i="4"/>
  <c r="D912" i="4"/>
  <c r="D946" i="4"/>
  <c r="D953" i="4"/>
  <c r="D958" i="4"/>
  <c r="D966" i="4"/>
  <c r="D1000" i="4"/>
  <c r="D1034" i="4"/>
  <c r="D1041" i="4"/>
  <c r="D1046" i="4"/>
  <c r="D1054" i="4"/>
  <c r="D1088" i="4"/>
  <c r="D1149" i="4"/>
  <c r="D1186" i="4" s="1"/>
  <c r="D22" i="66" s="1"/>
  <c r="D1171" i="4"/>
  <c r="D1176" i="4"/>
  <c r="D1185" i="4"/>
  <c r="D1219" i="4"/>
  <c r="D1253" i="4"/>
  <c r="D1260" i="4"/>
  <c r="D1265" i="4"/>
  <c r="D1273" i="4"/>
  <c r="D1308" i="4"/>
  <c r="D1342" i="4"/>
  <c r="D1349" i="4"/>
  <c r="D1354" i="4"/>
  <c r="D1362" i="4"/>
  <c r="D1402" i="4"/>
  <c r="D1452" i="4"/>
  <c r="D1478" i="4"/>
  <c r="D1484" i="4"/>
  <c r="D1495" i="4"/>
  <c r="D1530" i="4"/>
  <c r="D1564" i="4"/>
  <c r="D1571" i="4"/>
  <c r="D1576" i="4"/>
  <c r="D1584" i="4"/>
  <c r="D1618" i="4"/>
  <c r="D1652" i="4"/>
  <c r="D1659" i="4"/>
  <c r="D1664" i="4"/>
  <c r="D1672" i="4"/>
  <c r="D1711" i="4"/>
  <c r="D1768" i="4"/>
  <c r="D1791" i="4"/>
  <c r="D1796" i="4"/>
  <c r="D1804" i="4"/>
  <c r="D1838" i="4"/>
  <c r="D1872" i="4"/>
  <c r="D1879" i="4"/>
  <c r="D1884" i="4"/>
  <c r="D1892" i="4"/>
  <c r="D1927" i="4"/>
  <c r="D1961" i="4"/>
  <c r="D1968" i="4"/>
  <c r="D1973" i="4"/>
  <c r="D1981" i="4"/>
  <c r="D2016" i="4"/>
  <c r="D2050" i="4"/>
  <c r="D2057" i="4"/>
  <c r="D2062" i="4"/>
  <c r="D2070" i="4"/>
  <c r="D2105" i="4"/>
  <c r="D2139" i="4"/>
  <c r="D2146" i="4"/>
  <c r="D2151" i="4"/>
  <c r="D2159" i="4"/>
  <c r="D2193" i="4"/>
  <c r="D2227" i="4"/>
  <c r="D2234" i="4"/>
  <c r="D2239" i="4"/>
  <c r="D2247" i="4"/>
  <c r="D2282" i="4"/>
  <c r="D2316" i="4"/>
  <c r="D2323" i="4"/>
  <c r="D2328" i="4"/>
  <c r="D2336" i="4"/>
  <c r="D2380" i="4"/>
  <c r="D2521" i="4"/>
  <c r="D2540" i="4"/>
  <c r="D2546" i="4"/>
  <c r="D2553" i="4"/>
  <c r="D2557" i="4"/>
  <c r="D23" i="4"/>
  <c r="D57" i="4"/>
  <c r="D64" i="4"/>
  <c r="D69" i="4"/>
  <c r="D77" i="4"/>
  <c r="E112" i="4"/>
  <c r="E146" i="4"/>
  <c r="E153" i="4"/>
  <c r="E158" i="4"/>
  <c r="E166" i="4"/>
  <c r="E201" i="4"/>
  <c r="E235" i="4"/>
  <c r="E242" i="4"/>
  <c r="E247" i="4"/>
  <c r="E255" i="4"/>
  <c r="E290" i="4"/>
  <c r="E324" i="4"/>
  <c r="E331" i="4"/>
  <c r="E336" i="4"/>
  <c r="E344" i="4"/>
  <c r="E379" i="4"/>
  <c r="E413" i="4"/>
  <c r="E420" i="4"/>
  <c r="E425" i="4"/>
  <c r="E433" i="4"/>
  <c r="E468" i="4"/>
  <c r="E502" i="4"/>
  <c r="E509" i="4"/>
  <c r="E514" i="4"/>
  <c r="E522" i="4"/>
  <c r="E557" i="4"/>
  <c r="E591" i="4"/>
  <c r="E598" i="4"/>
  <c r="E603" i="4"/>
  <c r="E611" i="4"/>
  <c r="E646" i="4"/>
  <c r="E680" i="4"/>
  <c r="E687" i="4"/>
  <c r="E692" i="4"/>
  <c r="E700" i="4"/>
  <c r="E734" i="4"/>
  <c r="E768" i="4"/>
  <c r="E775" i="4"/>
  <c r="E780" i="4"/>
  <c r="E788" i="4"/>
  <c r="E857" i="4"/>
  <c r="E864" i="4"/>
  <c r="E869" i="4"/>
  <c r="E877" i="4"/>
  <c r="E912" i="4"/>
  <c r="E946" i="4"/>
  <c r="E953" i="4"/>
  <c r="E958" i="4"/>
  <c r="E966" i="4"/>
  <c r="E1000" i="4"/>
  <c r="E1034" i="4"/>
  <c r="E1041" i="4"/>
  <c r="E1046" i="4"/>
  <c r="E1054" i="4"/>
  <c r="E1088" i="4"/>
  <c r="E1149" i="4"/>
  <c r="E1171" i="4"/>
  <c r="E1176" i="4"/>
  <c r="E1185" i="4"/>
  <c r="E1219" i="4"/>
  <c r="E1253" i="4"/>
  <c r="E1260" i="4"/>
  <c r="E1274" i="4" s="1"/>
  <c r="E23" i="66" s="1"/>
  <c r="E1265" i="4"/>
  <c r="E1273" i="4"/>
  <c r="E1308" i="4"/>
  <c r="E1342" i="4"/>
  <c r="E1349" i="4"/>
  <c r="E1354" i="4"/>
  <c r="E1362" i="4"/>
  <c r="E1402" i="4"/>
  <c r="E1452" i="4"/>
  <c r="E1478" i="4"/>
  <c r="E1484" i="4"/>
  <c r="E1495" i="4"/>
  <c r="E1530" i="4"/>
  <c r="E1564" i="4"/>
  <c r="E1571" i="4"/>
  <c r="E1576" i="4"/>
  <c r="E1584" i="4"/>
  <c r="E1618" i="4"/>
  <c r="E1652" i="4"/>
  <c r="E1659" i="4"/>
  <c r="E1664" i="4"/>
  <c r="E1672" i="4"/>
  <c r="E1711" i="4"/>
  <c r="E1768" i="4"/>
  <c r="E1791" i="4"/>
  <c r="E1796" i="4"/>
  <c r="E1804" i="4"/>
  <c r="E1838" i="4"/>
  <c r="E1872" i="4"/>
  <c r="E1879" i="4"/>
  <c r="E1884" i="4"/>
  <c r="E1892" i="4"/>
  <c r="E1927" i="4"/>
  <c r="E1961" i="4"/>
  <c r="E1968" i="4"/>
  <c r="E1973" i="4"/>
  <c r="E1981" i="4"/>
  <c r="E2016" i="4"/>
  <c r="E2050" i="4"/>
  <c r="E2057" i="4"/>
  <c r="E2062" i="4"/>
  <c r="E2070" i="4"/>
  <c r="E2105" i="4"/>
  <c r="E2139" i="4"/>
  <c r="E2146" i="4"/>
  <c r="E2151" i="4"/>
  <c r="E2159" i="4"/>
  <c r="E2193" i="4"/>
  <c r="E2227" i="4"/>
  <c r="E2234" i="4"/>
  <c r="E2239" i="4"/>
  <c r="E2247" i="4"/>
  <c r="E2282" i="4"/>
  <c r="E2316" i="4"/>
  <c r="E2323" i="4"/>
  <c r="E2328" i="4"/>
  <c r="E2336" i="4"/>
  <c r="E2380" i="4"/>
  <c r="E2521" i="4"/>
  <c r="E2540" i="4"/>
  <c r="E2546" i="4"/>
  <c r="E2553" i="4"/>
  <c r="E2557" i="4"/>
  <c r="F112" i="4"/>
  <c r="F146" i="4"/>
  <c r="F153" i="4"/>
  <c r="F158" i="4"/>
  <c r="F166" i="4"/>
  <c r="F201" i="4"/>
  <c r="F235" i="4"/>
  <c r="F242" i="4"/>
  <c r="F247" i="4"/>
  <c r="F255" i="4"/>
  <c r="F290" i="4"/>
  <c r="F324" i="4"/>
  <c r="F331" i="4"/>
  <c r="F336" i="4"/>
  <c r="F344" i="4"/>
  <c r="F379" i="4"/>
  <c r="F413" i="4"/>
  <c r="F420" i="4"/>
  <c r="F425" i="4"/>
  <c r="F433" i="4"/>
  <c r="F468" i="4"/>
  <c r="F502" i="4"/>
  <c r="F509" i="4"/>
  <c r="F514" i="4"/>
  <c r="F522" i="4"/>
  <c r="F557" i="4"/>
  <c r="F591" i="4"/>
  <c r="F598" i="4"/>
  <c r="F603" i="4"/>
  <c r="F611" i="4"/>
  <c r="F646" i="4"/>
  <c r="F680" i="4"/>
  <c r="F687" i="4"/>
  <c r="F692" i="4"/>
  <c r="F700" i="4"/>
  <c r="F734" i="4"/>
  <c r="F768" i="4"/>
  <c r="F775" i="4"/>
  <c r="F780" i="4"/>
  <c r="F788" i="4"/>
  <c r="F857" i="4"/>
  <c r="F864" i="4"/>
  <c r="F869" i="4"/>
  <c r="F877" i="4"/>
  <c r="F912" i="4"/>
  <c r="F946" i="4"/>
  <c r="F953" i="4"/>
  <c r="F958" i="4"/>
  <c r="F966" i="4"/>
  <c r="F1000" i="4"/>
  <c r="F1034" i="4"/>
  <c r="F1041" i="4"/>
  <c r="F1046" i="4"/>
  <c r="F1054" i="4"/>
  <c r="F1088" i="4"/>
  <c r="F1149" i="4"/>
  <c r="F1171" i="4"/>
  <c r="F1176" i="4"/>
  <c r="F1185" i="4"/>
  <c r="F1219" i="4"/>
  <c r="F1253" i="4"/>
  <c r="F1260" i="4"/>
  <c r="F1265" i="4"/>
  <c r="F1273" i="4"/>
  <c r="F1308" i="4"/>
  <c r="F1342" i="4"/>
  <c r="F1349" i="4"/>
  <c r="F1354" i="4"/>
  <c r="F1362" i="4"/>
  <c r="F1402" i="4"/>
  <c r="F1452" i="4"/>
  <c r="F1478" i="4"/>
  <c r="F1484" i="4"/>
  <c r="F1495" i="4"/>
  <c r="F1530" i="4"/>
  <c r="F1564" i="4"/>
  <c r="F1585" i="4" s="1"/>
  <c r="F39" i="66" s="1"/>
  <c r="F1571" i="4"/>
  <c r="F1576" i="4"/>
  <c r="F1584" i="4"/>
  <c r="F1618" i="4"/>
  <c r="F1652" i="4"/>
  <c r="F1659" i="4"/>
  <c r="F1664" i="4"/>
  <c r="F1672" i="4"/>
  <c r="F1711" i="4"/>
  <c r="F1768" i="4"/>
  <c r="F1791" i="4"/>
  <c r="F1796" i="4"/>
  <c r="F1804" i="4"/>
  <c r="F1838" i="4"/>
  <c r="F1872" i="4"/>
  <c r="F1879" i="4"/>
  <c r="F1884" i="4"/>
  <c r="F1892" i="4"/>
  <c r="F1927" i="4"/>
  <c r="F1961" i="4"/>
  <c r="F1968" i="4"/>
  <c r="F1973" i="4"/>
  <c r="F1981" i="4"/>
  <c r="F2016" i="4"/>
  <c r="F2050" i="4"/>
  <c r="F2057" i="4"/>
  <c r="F2062" i="4"/>
  <c r="F2070" i="4"/>
  <c r="F2105" i="4"/>
  <c r="F2139" i="4"/>
  <c r="F2146" i="4"/>
  <c r="F2151" i="4"/>
  <c r="F2159" i="4"/>
  <c r="F2193" i="4"/>
  <c r="F2227" i="4"/>
  <c r="F2234" i="4"/>
  <c r="F2239" i="4"/>
  <c r="F2247" i="4"/>
  <c r="F2282" i="4"/>
  <c r="F2316" i="4"/>
  <c r="F2337" i="4" s="1"/>
  <c r="F93" i="66" s="1"/>
  <c r="F2323" i="4"/>
  <c r="F2328" i="4"/>
  <c r="F2336" i="4"/>
  <c r="F2380" i="4"/>
  <c r="F2521" i="4"/>
  <c r="F2540" i="4"/>
  <c r="F2546" i="4"/>
  <c r="F2553" i="4"/>
  <c r="F2557" i="4"/>
  <c r="F23" i="4"/>
  <c r="F57" i="4"/>
  <c r="F64" i="4"/>
  <c r="F69" i="4"/>
  <c r="F77" i="4"/>
  <c r="G112" i="4"/>
  <c r="G146" i="4"/>
  <c r="G153" i="4"/>
  <c r="G158" i="4"/>
  <c r="G166" i="4"/>
  <c r="G201" i="4"/>
  <c r="G235" i="4"/>
  <c r="G242" i="4"/>
  <c r="G247" i="4"/>
  <c r="G255" i="4"/>
  <c r="G290" i="4"/>
  <c r="G324" i="4"/>
  <c r="G331" i="4"/>
  <c r="G336" i="4"/>
  <c r="G344" i="4"/>
  <c r="G379" i="4"/>
  <c r="G413" i="4"/>
  <c r="G420" i="4"/>
  <c r="G425" i="4"/>
  <c r="G433" i="4"/>
  <c r="G468" i="4"/>
  <c r="G502" i="4"/>
  <c r="G509" i="4"/>
  <c r="G514" i="4"/>
  <c r="G522" i="4"/>
  <c r="G557" i="4"/>
  <c r="G591" i="4"/>
  <c r="G598" i="4"/>
  <c r="G603" i="4"/>
  <c r="G611" i="4"/>
  <c r="G646" i="4"/>
  <c r="G680" i="4"/>
  <c r="G687" i="4"/>
  <c r="G692" i="4"/>
  <c r="G700" i="4"/>
  <c r="G734" i="4"/>
  <c r="G768" i="4"/>
  <c r="G775" i="4"/>
  <c r="G780" i="4"/>
  <c r="G788" i="4"/>
  <c r="G857" i="4"/>
  <c r="G864" i="4"/>
  <c r="G869" i="4"/>
  <c r="G877" i="4"/>
  <c r="G912" i="4"/>
  <c r="G946" i="4"/>
  <c r="G953" i="4"/>
  <c r="G958" i="4"/>
  <c r="G966" i="4"/>
  <c r="G1000" i="4"/>
  <c r="G1034" i="4"/>
  <c r="G1041" i="4"/>
  <c r="G1046" i="4"/>
  <c r="G1054" i="4"/>
  <c r="G1088" i="4"/>
  <c r="G1149" i="4"/>
  <c r="G1171" i="4"/>
  <c r="G1176" i="4"/>
  <c r="G1185" i="4"/>
  <c r="G1219" i="4"/>
  <c r="G1253" i="4"/>
  <c r="G1260" i="4"/>
  <c r="G1265" i="4"/>
  <c r="G1273" i="4"/>
  <c r="G1308" i="4"/>
  <c r="G1342" i="4"/>
  <c r="G1349" i="4"/>
  <c r="G1354" i="4"/>
  <c r="G1362" i="4"/>
  <c r="G1402" i="4"/>
  <c r="G1452" i="4"/>
  <c r="G1478" i="4"/>
  <c r="G1484" i="4"/>
  <c r="G1495" i="4"/>
  <c r="G1530" i="4"/>
  <c r="G1564" i="4"/>
  <c r="G1571" i="4"/>
  <c r="G1576" i="4"/>
  <c r="G1584" i="4"/>
  <c r="G1618" i="4"/>
  <c r="G1652" i="4"/>
  <c r="G1659" i="4"/>
  <c r="G1664" i="4"/>
  <c r="G1672" i="4"/>
  <c r="G1711" i="4"/>
  <c r="G1768" i="4"/>
  <c r="G1791" i="4"/>
  <c r="G1796" i="4"/>
  <c r="G1804" i="4"/>
  <c r="G1838" i="4"/>
  <c r="G1872" i="4"/>
  <c r="G1879" i="4"/>
  <c r="G1884" i="4"/>
  <c r="G1892" i="4"/>
  <c r="G1927" i="4"/>
  <c r="G1961" i="4"/>
  <c r="G1968" i="4"/>
  <c r="G1973" i="4"/>
  <c r="G1981" i="4"/>
  <c r="G2016" i="4"/>
  <c r="G2050" i="4"/>
  <c r="G2057" i="4"/>
  <c r="G2062" i="4"/>
  <c r="G2070" i="4"/>
  <c r="G2105" i="4"/>
  <c r="G2139" i="4"/>
  <c r="G2146" i="4"/>
  <c r="G2151" i="4"/>
  <c r="G2159" i="4"/>
  <c r="G2193" i="4"/>
  <c r="G2227" i="4"/>
  <c r="G2234" i="4"/>
  <c r="G2239" i="4"/>
  <c r="G2247" i="4"/>
  <c r="G2282" i="4"/>
  <c r="G2316" i="4"/>
  <c r="G2323" i="4"/>
  <c r="G2328" i="4"/>
  <c r="G2336" i="4"/>
  <c r="G2380" i="4"/>
  <c r="G2521" i="4"/>
  <c r="G2540" i="4"/>
  <c r="G2546" i="4"/>
  <c r="G2553" i="4"/>
  <c r="G2557" i="4"/>
  <c r="G23" i="4"/>
  <c r="G57" i="4"/>
  <c r="G64" i="4"/>
  <c r="G69" i="4"/>
  <c r="G77" i="4"/>
  <c r="H112" i="4"/>
  <c r="H146" i="4"/>
  <c r="H153" i="4"/>
  <c r="H158" i="4"/>
  <c r="H166" i="4"/>
  <c r="H201" i="4"/>
  <c r="H235" i="4"/>
  <c r="H242" i="4"/>
  <c r="H247" i="4"/>
  <c r="H255" i="4"/>
  <c r="H290" i="4"/>
  <c r="H324" i="4"/>
  <c r="H331" i="4"/>
  <c r="H336" i="4"/>
  <c r="H344" i="4"/>
  <c r="H379" i="4"/>
  <c r="H413" i="4"/>
  <c r="H420" i="4"/>
  <c r="H425" i="4"/>
  <c r="H433" i="4"/>
  <c r="H468" i="4"/>
  <c r="H502" i="4"/>
  <c r="H509" i="4"/>
  <c r="H514" i="4"/>
  <c r="H522" i="4"/>
  <c r="H557" i="4"/>
  <c r="H591" i="4"/>
  <c r="H598" i="4"/>
  <c r="H603" i="4"/>
  <c r="H611" i="4"/>
  <c r="H646" i="4"/>
  <c r="H680" i="4"/>
  <c r="H687" i="4"/>
  <c r="H692" i="4"/>
  <c r="H700" i="4"/>
  <c r="H734" i="4"/>
  <c r="H768" i="4"/>
  <c r="H775" i="4"/>
  <c r="H780" i="4"/>
  <c r="H788" i="4"/>
  <c r="H857" i="4"/>
  <c r="H864" i="4"/>
  <c r="H869" i="4"/>
  <c r="H877" i="4"/>
  <c r="H912" i="4"/>
  <c r="H946" i="4"/>
  <c r="H953" i="4"/>
  <c r="H958" i="4"/>
  <c r="H966" i="4"/>
  <c r="H1000" i="4"/>
  <c r="H1034" i="4"/>
  <c r="H1041" i="4"/>
  <c r="H1046" i="4"/>
  <c r="H1054" i="4"/>
  <c r="H1088" i="4"/>
  <c r="H1149" i="4"/>
  <c r="H1171" i="4"/>
  <c r="H1176" i="4"/>
  <c r="H1185" i="4"/>
  <c r="H1219" i="4"/>
  <c r="H1253" i="4"/>
  <c r="H1260" i="4"/>
  <c r="H1265" i="4"/>
  <c r="H1273" i="4"/>
  <c r="H1308" i="4"/>
  <c r="H1342" i="4"/>
  <c r="H1349" i="4"/>
  <c r="H1354" i="4"/>
  <c r="H1362" i="4"/>
  <c r="H1402" i="4"/>
  <c r="H1452" i="4"/>
  <c r="H1478" i="4"/>
  <c r="H1484" i="4"/>
  <c r="H1495" i="4"/>
  <c r="H1530" i="4"/>
  <c r="H1564" i="4"/>
  <c r="H1571" i="4"/>
  <c r="H1576" i="4"/>
  <c r="H1584" i="4"/>
  <c r="H1618" i="4"/>
  <c r="H1652" i="4"/>
  <c r="H1659" i="4"/>
  <c r="H1664" i="4"/>
  <c r="H1672" i="4"/>
  <c r="H1711" i="4"/>
  <c r="H1768" i="4"/>
  <c r="H1791" i="4"/>
  <c r="H1796" i="4"/>
  <c r="H1804" i="4"/>
  <c r="H1838" i="4"/>
  <c r="H1872" i="4"/>
  <c r="H1879" i="4"/>
  <c r="H1884" i="4"/>
  <c r="H1892" i="4"/>
  <c r="H1927" i="4"/>
  <c r="H1961" i="4"/>
  <c r="H1968" i="4"/>
  <c r="H1973" i="4"/>
  <c r="H1981" i="4"/>
  <c r="H2016" i="4"/>
  <c r="H2050" i="4"/>
  <c r="H2057" i="4"/>
  <c r="H2062" i="4"/>
  <c r="H2070" i="4"/>
  <c r="H2105" i="4"/>
  <c r="H2139" i="4"/>
  <c r="H2146" i="4"/>
  <c r="H2151" i="4"/>
  <c r="H2159" i="4"/>
  <c r="H2193" i="4"/>
  <c r="H2227" i="4"/>
  <c r="H2234" i="4"/>
  <c r="H2239" i="4"/>
  <c r="H2247" i="4"/>
  <c r="H2282" i="4"/>
  <c r="H2316" i="4"/>
  <c r="H2323" i="4"/>
  <c r="H2328" i="4"/>
  <c r="H2336" i="4"/>
  <c r="H2380" i="4"/>
  <c r="H2521" i="4"/>
  <c r="H2540" i="4"/>
  <c r="H2546" i="4"/>
  <c r="H2553" i="4"/>
  <c r="H2557" i="4"/>
  <c r="H23" i="4"/>
  <c r="H57" i="4"/>
  <c r="H64" i="4"/>
  <c r="H69" i="4"/>
  <c r="H77" i="4"/>
  <c r="E23" i="4"/>
  <c r="E57" i="4"/>
  <c r="E64" i="4"/>
  <c r="E69" i="4"/>
  <c r="E77" i="4"/>
  <c r="A2525" i="4"/>
  <c r="A2481" i="4"/>
  <c r="A2437" i="4"/>
  <c r="A2393" i="4"/>
  <c r="A2349" i="4"/>
  <c r="A2304" i="4"/>
  <c r="A2260" i="4"/>
  <c r="A2215" i="4"/>
  <c r="A2171" i="4"/>
  <c r="A2127" i="4"/>
  <c r="A2083" i="4"/>
  <c r="A2038" i="4"/>
  <c r="A1994" i="4"/>
  <c r="A1949" i="4"/>
  <c r="A1905" i="4"/>
  <c r="A1860" i="4"/>
  <c r="A1816" i="4"/>
  <c r="A1772" i="4"/>
  <c r="A1728" i="4"/>
  <c r="A1684" i="4"/>
  <c r="A1640" i="4"/>
  <c r="A1596" i="4"/>
  <c r="A1552" i="4"/>
  <c r="A1508" i="4"/>
  <c r="A1463" i="4"/>
  <c r="A1419" i="4"/>
  <c r="A1375" i="4"/>
  <c r="A1330" i="4"/>
  <c r="A1286" i="4"/>
  <c r="A1241" i="4"/>
  <c r="A1197" i="4"/>
  <c r="A1153" i="4"/>
  <c r="A1109" i="4"/>
  <c r="A1065" i="4"/>
  <c r="A1022" i="4"/>
  <c r="A978" i="4"/>
  <c r="A934" i="4"/>
  <c r="A890" i="4"/>
  <c r="A845" i="4"/>
  <c r="A801" i="4"/>
  <c r="A756" i="4"/>
  <c r="A712" i="4"/>
  <c r="A668" i="4"/>
  <c r="A624" i="4"/>
  <c r="A579" i="4"/>
  <c r="A535" i="4"/>
  <c r="A490" i="4"/>
  <c r="A446" i="4"/>
  <c r="A401" i="4"/>
  <c r="A357" i="4"/>
  <c r="A312" i="4"/>
  <c r="A268" i="4"/>
  <c r="A223" i="4"/>
  <c r="A179" i="4"/>
  <c r="A134" i="4"/>
  <c r="A90" i="4"/>
  <c r="A45" i="4"/>
  <c r="A1" i="4"/>
  <c r="H19" i="9"/>
  <c r="H31" i="9"/>
  <c r="H68" i="9"/>
  <c r="H75" i="9"/>
  <c r="G19" i="9"/>
  <c r="G31" i="9"/>
  <c r="G68" i="9"/>
  <c r="G75" i="9"/>
  <c r="F19" i="9"/>
  <c r="F31" i="9"/>
  <c r="F68" i="9"/>
  <c r="F75" i="9"/>
  <c r="E19" i="9"/>
  <c r="E31" i="9"/>
  <c r="E68" i="9"/>
  <c r="E75" i="9"/>
  <c r="D19" i="9"/>
  <c r="D31" i="9"/>
  <c r="D68" i="9"/>
  <c r="D75" i="9"/>
  <c r="H112" i="9"/>
  <c r="H162" i="9"/>
  <c r="H229" i="9"/>
  <c r="H237" i="9"/>
  <c r="H320" i="9"/>
  <c r="H326" i="9"/>
  <c r="H333" i="9"/>
  <c r="G112" i="9"/>
  <c r="G162" i="9"/>
  <c r="G229" i="9"/>
  <c r="G237" i="9"/>
  <c r="G320" i="9"/>
  <c r="G326" i="9"/>
  <c r="G333" i="9"/>
  <c r="F112" i="9"/>
  <c r="F162" i="9"/>
  <c r="F229" i="9"/>
  <c r="F237" i="9"/>
  <c r="F320" i="9"/>
  <c r="F326" i="9"/>
  <c r="F333" i="9"/>
  <c r="E112" i="9"/>
  <c r="E162" i="9"/>
  <c r="E229" i="9"/>
  <c r="E237" i="9"/>
  <c r="E320" i="9"/>
  <c r="E326" i="9"/>
  <c r="E333" i="9"/>
  <c r="D112" i="9"/>
  <c r="D162" i="9"/>
  <c r="D229" i="9"/>
  <c r="D237" i="9"/>
  <c r="D320" i="9"/>
  <c r="D326" i="9"/>
  <c r="D333" i="9"/>
  <c r="A6" i="2"/>
  <c r="A29" i="2"/>
  <c r="F701" i="4" l="1"/>
  <c r="F17" i="66" s="1"/>
  <c r="E1893" i="4"/>
  <c r="E42" i="66" s="1"/>
  <c r="E612" i="4"/>
  <c r="E16" i="66" s="1"/>
  <c r="D2071" i="4"/>
  <c r="D52" i="66" s="1"/>
  <c r="E2160" i="4"/>
  <c r="E69" i="66" s="1"/>
  <c r="D434" i="4"/>
  <c r="D14" i="66" s="1"/>
  <c r="D256" i="4"/>
  <c r="D12" i="66" s="1"/>
  <c r="C6" i="63"/>
  <c r="F6" i="63" s="1"/>
  <c r="F12" i="63" s="1"/>
  <c r="F21" i="63" s="1"/>
  <c r="F29" i="63" s="1"/>
  <c r="F26" i="75"/>
  <c r="G26" i="75" s="1"/>
  <c r="E1496" i="4"/>
  <c r="E38" i="66" s="1"/>
  <c r="E78" i="4"/>
  <c r="E10" i="66" s="1"/>
  <c r="F1805" i="4"/>
  <c r="F41" i="66" s="1"/>
  <c r="F345" i="4"/>
  <c r="F13" i="66" s="1"/>
  <c r="E1363" i="4"/>
  <c r="E24" i="66" s="1"/>
  <c r="E878" i="4"/>
  <c r="E19" i="66" s="1"/>
  <c r="E789" i="4"/>
  <c r="E18" i="66" s="1"/>
  <c r="D2337" i="4"/>
  <c r="D93" i="66" s="1"/>
  <c r="D1585" i="4"/>
  <c r="D39" i="66" s="1"/>
  <c r="D345" i="4"/>
  <c r="D13" i="66" s="1"/>
  <c r="F78" i="4"/>
  <c r="F10" i="66" s="1"/>
  <c r="F1055" i="4"/>
  <c r="F21" i="66" s="1"/>
  <c r="F256" i="4"/>
  <c r="F12" i="66" s="1"/>
  <c r="E1673" i="4"/>
  <c r="E40" i="66" s="1"/>
  <c r="E434" i="4"/>
  <c r="E14" i="66" s="1"/>
  <c r="E256" i="4"/>
  <c r="E12" i="66" s="1"/>
  <c r="D1805" i="4"/>
  <c r="D41" i="66" s="1"/>
  <c r="D612" i="4"/>
  <c r="D16" i="66" s="1"/>
  <c r="F2558" i="4"/>
  <c r="F96" i="66" s="1"/>
  <c r="F1982" i="4"/>
  <c r="F51" i="66" s="1"/>
  <c r="F1186" i="4"/>
  <c r="F22" i="66" s="1"/>
  <c r="F967" i="4"/>
  <c r="F20" i="66" s="1"/>
  <c r="F167" i="4"/>
  <c r="F11" i="66" s="1"/>
  <c r="F2160" i="4"/>
  <c r="F69" i="66" s="1"/>
  <c r="F1363" i="4"/>
  <c r="F24" i="66" s="1"/>
  <c r="F523" i="4"/>
  <c r="F15" i="66" s="1"/>
  <c r="E2248" i="4"/>
  <c r="E70" i="66" s="1"/>
  <c r="E2071" i="4"/>
  <c r="E52" i="66" s="1"/>
  <c r="E1055" i="4"/>
  <c r="E21" i="66" s="1"/>
  <c r="E345" i="4"/>
  <c r="E13" i="66" s="1"/>
  <c r="D2160" i="4"/>
  <c r="D69" i="66" s="1"/>
  <c r="D1982" i="4"/>
  <c r="D51" i="66" s="1"/>
  <c r="D789" i="4"/>
  <c r="D18" i="66" s="1"/>
  <c r="E77" i="9"/>
  <c r="F335" i="9"/>
  <c r="F337" i="9" s="1"/>
  <c r="G335" i="9"/>
  <c r="G337" i="9" s="1"/>
  <c r="H335" i="9"/>
  <c r="H337" i="9" s="1"/>
  <c r="F77" i="9"/>
  <c r="H77" i="9"/>
  <c r="D334" i="9"/>
  <c r="D78" i="9" s="1"/>
  <c r="E334" i="9"/>
  <c r="E78" i="9" s="1"/>
  <c r="G77" i="9"/>
  <c r="D77" i="9"/>
  <c r="E188" i="3"/>
  <c r="G188" i="3"/>
  <c r="D188" i="3"/>
  <c r="F188" i="3"/>
  <c r="H188" i="3"/>
  <c r="D128" i="42"/>
  <c r="D37" i="42" s="1"/>
  <c r="F36" i="42"/>
  <c r="G129" i="42"/>
  <c r="G131" i="42" s="1"/>
  <c r="G36" i="42"/>
  <c r="E128" i="42"/>
  <c r="E37" i="42" s="1"/>
  <c r="H36" i="42"/>
  <c r="D36" i="42"/>
  <c r="F129" i="42"/>
  <c r="F131" i="42" s="1"/>
  <c r="E36" i="42"/>
  <c r="E38" i="42" s="1"/>
  <c r="H129" i="42"/>
  <c r="H131" i="42" s="1"/>
  <c r="H2248" i="4"/>
  <c r="H70" i="66" s="1"/>
  <c r="H1982" i="4"/>
  <c r="H51" i="66" s="1"/>
  <c r="H1585" i="4"/>
  <c r="H39" i="66" s="1"/>
  <c r="H1186" i="4"/>
  <c r="H22" i="66" s="1"/>
  <c r="H612" i="4"/>
  <c r="H16" i="66" s="1"/>
  <c r="G2558" i="4"/>
  <c r="G96" i="66" s="1"/>
  <c r="G2160" i="4"/>
  <c r="G69" i="66" s="1"/>
  <c r="G1673" i="4"/>
  <c r="G40" i="66" s="1"/>
  <c r="G1363" i="4"/>
  <c r="G24" i="66" s="1"/>
  <c r="G967" i="4"/>
  <c r="G20" i="66" s="1"/>
  <c r="G789" i="4"/>
  <c r="G18" i="66" s="1"/>
  <c r="G523" i="4"/>
  <c r="G15" i="66" s="1"/>
  <c r="F789" i="4"/>
  <c r="F18" i="66" s="1"/>
  <c r="D78" i="4"/>
  <c r="D10" i="66" s="1"/>
  <c r="D1893" i="4"/>
  <c r="D42" i="66" s="1"/>
  <c r="D1274" i="4"/>
  <c r="D23" i="66" s="1"/>
  <c r="H78" i="4"/>
  <c r="H10" i="66" s="1"/>
  <c r="F2248" i="4"/>
  <c r="F70" i="66" s="1"/>
  <c r="F1496" i="4"/>
  <c r="F38" i="66" s="1"/>
  <c r="F612" i="4"/>
  <c r="F16" i="66" s="1"/>
  <c r="E1805" i="4"/>
  <c r="E41" i="66" s="1"/>
  <c r="E967" i="4"/>
  <c r="E20" i="66" s="1"/>
  <c r="E701" i="4"/>
  <c r="E17" i="66" s="1"/>
  <c r="D1673" i="4"/>
  <c r="D40" i="66" s="1"/>
  <c r="D1363" i="4"/>
  <c r="D24" i="66" s="1"/>
  <c r="D701" i="4"/>
  <c r="D17" i="66" s="1"/>
  <c r="F1893" i="4"/>
  <c r="F42" i="66" s="1"/>
  <c r="H2337" i="4"/>
  <c r="H93" i="66" s="1"/>
  <c r="H1893" i="4"/>
  <c r="H42" i="66" s="1"/>
  <c r="H1496" i="4"/>
  <c r="H38" i="66" s="1"/>
  <c r="H1055" i="4"/>
  <c r="H21" i="66" s="1"/>
  <c r="H878" i="4"/>
  <c r="H19" i="66" s="1"/>
  <c r="H701" i="4"/>
  <c r="H17" i="66" s="1"/>
  <c r="H345" i="4"/>
  <c r="H13" i="66" s="1"/>
  <c r="H256" i="4"/>
  <c r="H12" i="66" s="1"/>
  <c r="G2071" i="4"/>
  <c r="G52" i="66" s="1"/>
  <c r="G1805" i="4"/>
  <c r="G41" i="66" s="1"/>
  <c r="G1274" i="4"/>
  <c r="G23" i="66" s="1"/>
  <c r="G434" i="4"/>
  <c r="G14" i="66" s="1"/>
  <c r="G167" i="4"/>
  <c r="G11" i="66" s="1"/>
  <c r="F1673" i="4"/>
  <c r="F40" i="66" s="1"/>
  <c r="E2558" i="4"/>
  <c r="E96" i="66" s="1"/>
  <c r="E1982" i="4"/>
  <c r="E51" i="66" s="1"/>
  <c r="E1186" i="4"/>
  <c r="E22" i="66" s="1"/>
  <c r="E167" i="4"/>
  <c r="E11" i="66" s="1"/>
  <c r="D523" i="4"/>
  <c r="D15" i="66" s="1"/>
  <c r="D167" i="4"/>
  <c r="D11" i="66" s="1"/>
  <c r="H2558" i="4"/>
  <c r="H96" i="66" s="1"/>
  <c r="H2160" i="4"/>
  <c r="H69" i="66" s="1"/>
  <c r="H2071" i="4"/>
  <c r="H52" i="66" s="1"/>
  <c r="H1805" i="4"/>
  <c r="H41" i="66" s="1"/>
  <c r="H1673" i="4"/>
  <c r="H40" i="66" s="1"/>
  <c r="H1363" i="4"/>
  <c r="H24" i="66" s="1"/>
  <c r="H1274" i="4"/>
  <c r="H23" i="66" s="1"/>
  <c r="H967" i="4"/>
  <c r="H20" i="66" s="1"/>
  <c r="H789" i="4"/>
  <c r="H18" i="66" s="1"/>
  <c r="H523" i="4"/>
  <c r="H15" i="66" s="1"/>
  <c r="H434" i="4"/>
  <c r="H14" i="66" s="1"/>
  <c r="H167" i="4"/>
  <c r="H11" i="66" s="1"/>
  <c r="G78" i="4"/>
  <c r="G10" i="66" s="1"/>
  <c r="G2337" i="4"/>
  <c r="G93" i="66" s="1"/>
  <c r="G2248" i="4"/>
  <c r="G70" i="66" s="1"/>
  <c r="G1982" i="4"/>
  <c r="G51" i="66" s="1"/>
  <c r="G1893" i="4"/>
  <c r="G42" i="66" s="1"/>
  <c r="G1585" i="4"/>
  <c r="G39" i="66" s="1"/>
  <c r="G1496" i="4"/>
  <c r="G38" i="66" s="1"/>
  <c r="G1186" i="4"/>
  <c r="G22" i="66" s="1"/>
  <c r="G1055" i="4"/>
  <c r="G21" i="66" s="1"/>
  <c r="G878" i="4"/>
  <c r="G19" i="66" s="1"/>
  <c r="G701" i="4"/>
  <c r="G17" i="66" s="1"/>
  <c r="G612" i="4"/>
  <c r="G16" i="66" s="1"/>
  <c r="G345" i="4"/>
  <c r="G13" i="66" s="1"/>
  <c r="G256" i="4"/>
  <c r="G12" i="66" s="1"/>
  <c r="F2071" i="4"/>
  <c r="F52" i="66" s="1"/>
  <c r="F1274" i="4"/>
  <c r="F23" i="66" s="1"/>
  <c r="F878" i="4"/>
  <c r="F19" i="66" s="1"/>
  <c r="F434" i="4"/>
  <c r="F14" i="66" s="1"/>
  <c r="E2337" i="4"/>
  <c r="E93" i="66" s="1"/>
  <c r="E1585" i="4"/>
  <c r="E39" i="66" s="1"/>
  <c r="E523" i="4"/>
  <c r="E15" i="66" s="1"/>
  <c r="D2558" i="4"/>
  <c r="D96" i="66" s="1"/>
  <c r="D2248" i="4"/>
  <c r="D70" i="66" s="1"/>
  <c r="D1496" i="4"/>
  <c r="D38" i="66" s="1"/>
  <c r="D1055" i="4"/>
  <c r="D21" i="66" s="1"/>
  <c r="D967" i="4"/>
  <c r="D20" i="66" s="1"/>
  <c r="D878" i="4"/>
  <c r="D19" i="66" s="1"/>
  <c r="D6" i="63"/>
  <c r="G6" i="63" s="1"/>
  <c r="L27" i="33"/>
  <c r="I22" i="78" l="1"/>
  <c r="A25" i="78" s="1"/>
  <c r="E37" i="75"/>
  <c r="D38" i="75"/>
  <c r="B22" i="77" s="1"/>
  <c r="E79" i="9"/>
  <c r="D79" i="9"/>
  <c r="F102" i="66"/>
  <c r="F189" i="3" s="1"/>
  <c r="F190" i="3" s="1"/>
  <c r="E102" i="66"/>
  <c r="E189" i="3" s="1"/>
  <c r="E190" i="3" s="1"/>
  <c r="D38" i="42"/>
  <c r="G102" i="66"/>
  <c r="G189" i="3" s="1"/>
  <c r="G190" i="3" s="1"/>
  <c r="H102" i="66"/>
  <c r="H189" i="3" s="1"/>
  <c r="H190" i="3" s="1"/>
  <c r="D102" i="66"/>
  <c r="D189" i="3" s="1"/>
  <c r="D190" i="3" s="1"/>
  <c r="B24" i="77" l="1"/>
  <c r="F37"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NE1876</author>
  </authors>
  <commentList>
    <comment ref="L2" authorId="0" shapeId="0" xr:uid="{00000000-0006-0000-0300-000001000000}">
      <text>
        <r>
          <rPr>
            <sz val="9"/>
            <color indexed="81"/>
            <rFont val="Tahoma"/>
            <family val="2"/>
          </rPr>
          <t xml:space="preserve">
Please fill in Name of County on Basic Data Input tab</t>
        </r>
      </text>
    </comment>
  </commentList>
</comments>
</file>

<file path=xl/sharedStrings.xml><?xml version="1.0" encoding="utf-8"?>
<sst xmlns="http://schemas.openxmlformats.org/spreadsheetml/2006/main" count="5876" uniqueCount="1607">
  <si>
    <t>Necessary
Cash
Reserve
(4)</t>
  </si>
  <si>
    <t>NOTICE OF BUDGET HEARING AND BUDGET SUMMARY</t>
  </si>
  <si>
    <t>Actual
Disbursements</t>
  </si>
  <si>
    <t>Proposed
Budget of
Disbursements</t>
  </si>
  <si>
    <t xml:space="preserve">FUNDS
</t>
  </si>
  <si>
    <t>General</t>
  </si>
  <si>
    <t>TOTALS</t>
  </si>
  <si>
    <t>NOTICE OF SPECIAL HEARING TO SET FINAL TAX REQUEST</t>
  </si>
  <si>
    <t>License or Occupation Tax</t>
  </si>
  <si>
    <t xml:space="preserve"> </t>
  </si>
  <si>
    <t xml:space="preserve">
</t>
  </si>
  <si>
    <t>Total All Funds</t>
  </si>
  <si>
    <t>SUMMARY OF ALL FUNDS</t>
  </si>
  <si>
    <t>Actual</t>
  </si>
  <si>
    <t>Proposed
Budget</t>
  </si>
  <si>
    <t>Adopted
Budget</t>
  </si>
  <si>
    <t xml:space="preserve">  Operating</t>
  </si>
  <si>
    <t xml:space="preserve">  Capital Outlay</t>
  </si>
  <si>
    <t xml:space="preserve">  Debt Service</t>
  </si>
  <si>
    <t xml:space="preserve">  Intergovernmental Federal</t>
  </si>
  <si>
    <t xml:space="preserve">  Intergovernmental State</t>
  </si>
  <si>
    <t xml:space="preserve">  Intergovernmental Local</t>
  </si>
  <si>
    <t xml:space="preserve">  Personal and Real Property Taxes</t>
  </si>
  <si>
    <t xml:space="preserve">  Transfers</t>
  </si>
  <si>
    <t>Balance Forward/Cash Reserve</t>
  </si>
  <si>
    <t>The data shown on this page must be the total of ALL funds shown in the budget document.</t>
  </si>
  <si>
    <t>Code</t>
  </si>
  <si>
    <t>Description</t>
  </si>
  <si>
    <t>Fund</t>
  </si>
  <si>
    <t>GENERAL</t>
  </si>
  <si>
    <t>Function</t>
  </si>
  <si>
    <t>Officials</t>
  </si>
  <si>
    <t>Board</t>
  </si>
  <si>
    <t>No.</t>
  </si>
  <si>
    <t>Estimation</t>
  </si>
  <si>
    <t>Proposed</t>
  </si>
  <si>
    <t>Adopted</t>
  </si>
  <si>
    <t>271 00</t>
  </si>
  <si>
    <t>NET FUND BALANCE, 7-1-</t>
  </si>
  <si>
    <t>INTERGOVERNMENTAL FEDERAL</t>
  </si>
  <si>
    <t>330 20</t>
  </si>
  <si>
    <t xml:space="preserve">  Highway Safety</t>
  </si>
  <si>
    <t xml:space="preserve">  Civil Defense</t>
  </si>
  <si>
    <t xml:space="preserve">INTERGOVERNMENTAL STATE </t>
  </si>
  <si>
    <t>344 01</t>
  </si>
  <si>
    <t xml:space="preserve">  Homestead Exemption</t>
  </si>
  <si>
    <t>345 01</t>
  </si>
  <si>
    <t>Government Subdivision Aid</t>
  </si>
  <si>
    <t>345 02</t>
  </si>
  <si>
    <t>Insurance Tax Allocation</t>
  </si>
  <si>
    <t>Carline Tax Allocation</t>
  </si>
  <si>
    <t>346 01</t>
  </si>
  <si>
    <t>ProRate Motor Vehicle</t>
  </si>
  <si>
    <t>347 02</t>
  </si>
  <si>
    <t>Incentive Payments</t>
  </si>
  <si>
    <t>Property Tax Relief</t>
  </si>
  <si>
    <t xml:space="preserve">INTERGOVERNMENTAL LOCAL </t>
  </si>
  <si>
    <t>Local Option Sales Tax</t>
  </si>
  <si>
    <t>304 00</t>
  </si>
  <si>
    <t>Motor Vehicle Taxes</t>
  </si>
  <si>
    <t>351 01</t>
  </si>
  <si>
    <t>Interlocal Government Pay.</t>
  </si>
  <si>
    <t>353 01</t>
  </si>
  <si>
    <t>In-Lieu-of-Tax-1957 &amp; Pr.</t>
  </si>
  <si>
    <t>353 02</t>
  </si>
  <si>
    <t>353 03</t>
  </si>
  <si>
    <t>In-Lieu-of-Tax-Housing Authority</t>
  </si>
  <si>
    <t>County Treasurer -</t>
  </si>
  <si>
    <t>360 01</t>
  </si>
  <si>
    <t xml:space="preserve">  Drivers License - Fees</t>
  </si>
  <si>
    <t>360 02</t>
  </si>
  <si>
    <t xml:space="preserve">  Motor Vehicle Registration - Fees</t>
  </si>
  <si>
    <t>360 07</t>
  </si>
  <si>
    <t xml:space="preserve">  Advertising Fees</t>
  </si>
  <si>
    <t>360 11</t>
  </si>
  <si>
    <t xml:space="preserve">  Boat Registration - Fees</t>
  </si>
  <si>
    <t>361 01</t>
  </si>
  <si>
    <t>361 03</t>
  </si>
  <si>
    <t xml:space="preserve">  Sales Tax Commission</t>
  </si>
  <si>
    <t>361 08</t>
  </si>
  <si>
    <t xml:space="preserve">  Motor Vehicle Fee Commission</t>
  </si>
  <si>
    <t>363 01</t>
  </si>
  <si>
    <t xml:space="preserve">  Property Tax Commission</t>
  </si>
  <si>
    <t>363 07</t>
  </si>
  <si>
    <t xml:space="preserve">  Motor Vehicle Tax Commission</t>
  </si>
  <si>
    <t>365 01</t>
  </si>
  <si>
    <t xml:space="preserve">  Miscellaneous Fees &amp; Commission</t>
  </si>
  <si>
    <t>County Clerk -</t>
  </si>
  <si>
    <t xml:space="preserve">  Auto Title Fees</t>
  </si>
  <si>
    <t>371 01</t>
  </si>
  <si>
    <t xml:space="preserve">  Filing &amp; Recording Fees</t>
  </si>
  <si>
    <t>371 02</t>
  </si>
  <si>
    <t xml:space="preserve">  Documentary Stamps</t>
  </si>
  <si>
    <t>371 03</t>
  </si>
  <si>
    <t xml:space="preserve">  Miscellaneous Fees</t>
  </si>
  <si>
    <t>Clerk of the District Court -</t>
  </si>
  <si>
    <t>380 01</t>
  </si>
  <si>
    <t>380 03</t>
  </si>
  <si>
    <t xml:space="preserve">  Court Cost Refunds</t>
  </si>
  <si>
    <t>380 05</t>
  </si>
  <si>
    <t>County Court System -</t>
  </si>
  <si>
    <t>390 01</t>
  </si>
  <si>
    <t xml:space="preserve">  County Court Cost Refunds</t>
  </si>
  <si>
    <t>Election Commissioner -</t>
  </si>
  <si>
    <t>393 01</t>
  </si>
  <si>
    <t xml:space="preserve">  Voter Registration Lists</t>
  </si>
  <si>
    <t>393 02</t>
  </si>
  <si>
    <t>393 04</t>
  </si>
  <si>
    <t>Register of Deeds -</t>
  </si>
  <si>
    <t>394 01</t>
  </si>
  <si>
    <t>394 02</t>
  </si>
  <si>
    <t>394 03</t>
  </si>
  <si>
    <t>County Sheriff -</t>
  </si>
  <si>
    <t>395 01</t>
  </si>
  <si>
    <t xml:space="preserve">  Service Fees</t>
  </si>
  <si>
    <t>395 02</t>
  </si>
  <si>
    <t xml:space="preserve">  Mileage &amp; Costs Refund</t>
  </si>
  <si>
    <t>395 03</t>
  </si>
  <si>
    <t>395 04</t>
  </si>
  <si>
    <t xml:space="preserve">  Breath Analyzer Fees</t>
  </si>
  <si>
    <t>395 05</t>
  </si>
  <si>
    <t>395 10</t>
  </si>
  <si>
    <t>County Attorney -</t>
  </si>
  <si>
    <t>396 01</t>
  </si>
  <si>
    <t xml:space="preserve">  Fees - Check Collections</t>
  </si>
  <si>
    <t>398 01</t>
  </si>
  <si>
    <t xml:space="preserve">  Landfill - Commercial Fees</t>
  </si>
  <si>
    <t>398 02</t>
  </si>
  <si>
    <t xml:space="preserve">  Garbage Disposal Fees</t>
  </si>
  <si>
    <t>402 03</t>
  </si>
  <si>
    <t xml:space="preserve">  Ambulance - Contract Services</t>
  </si>
  <si>
    <t>406 01</t>
  </si>
  <si>
    <t xml:space="preserve">  Vending Machines</t>
  </si>
  <si>
    <t>408 01</t>
  </si>
  <si>
    <t>409 01</t>
  </si>
  <si>
    <t xml:space="preserve">  Sale of Maps/Publications, etc.</t>
  </si>
  <si>
    <t>410 01</t>
  </si>
  <si>
    <t xml:space="preserve">  Surveyor Services</t>
  </si>
  <si>
    <t>450 02</t>
  </si>
  <si>
    <t xml:space="preserve">  Photo Copy</t>
  </si>
  <si>
    <t>450 03</t>
  </si>
  <si>
    <t xml:space="preserve">  Postage</t>
  </si>
  <si>
    <t>450 04</t>
  </si>
  <si>
    <t xml:space="preserve">  Telephone/Communication Services</t>
  </si>
  <si>
    <t>450 05</t>
  </si>
  <si>
    <t>470 01</t>
  </si>
  <si>
    <t xml:space="preserve">  Overload Fines - 25%</t>
  </si>
  <si>
    <t>500 01</t>
  </si>
  <si>
    <t xml:space="preserve">  Leases &amp; Rental Property</t>
  </si>
  <si>
    <t>504 01</t>
  </si>
  <si>
    <t>510 01</t>
  </si>
  <si>
    <t xml:space="preserve">  Interest on Investments</t>
  </si>
  <si>
    <t>530 01</t>
  </si>
  <si>
    <t xml:space="preserve">  Sale of Surplus Property - Equipment</t>
  </si>
  <si>
    <t>530 02</t>
  </si>
  <si>
    <t xml:space="preserve">  Sale of Property - Land &amp; Buildings</t>
  </si>
  <si>
    <t>530 03</t>
  </si>
  <si>
    <t xml:space="preserve">  Sale of Surplus Property - Misc</t>
  </si>
  <si>
    <t>530 05</t>
  </si>
  <si>
    <t xml:space="preserve">  Sale of Materials</t>
  </si>
  <si>
    <t>531 01</t>
  </si>
  <si>
    <t xml:space="preserve">  Judgments &amp; Settlements</t>
  </si>
  <si>
    <t>533 01</t>
  </si>
  <si>
    <t>534 01</t>
  </si>
  <si>
    <t xml:space="preserve">  Contributions &amp; Donations</t>
  </si>
  <si>
    <t>540 01</t>
  </si>
  <si>
    <t xml:space="preserve">  Miscellaneous Revenue</t>
  </si>
  <si>
    <t>590 02</t>
  </si>
  <si>
    <t>TOTAL TRANSFERS</t>
  </si>
  <si>
    <t>305 00</t>
  </si>
  <si>
    <t>BALANCE FORWARD</t>
  </si>
  <si>
    <t>(1)</t>
  </si>
  <si>
    <t>(2)</t>
  </si>
  <si>
    <t>(3)</t>
  </si>
  <si>
    <t>(4)</t>
  </si>
  <si>
    <t>ALL</t>
  </si>
  <si>
    <t>FUNCTION SUM.</t>
  </si>
  <si>
    <t xml:space="preserve">TO THE COUNTY BOARD AND COUNTY CLERK OF
</t>
  </si>
  <si>
    <t>AMOUNT OF PERSONAL AND
REAL PROPERTY TAX REQUIRED FOR:</t>
  </si>
  <si>
    <t>Principal and
Interest on Bonds</t>
  </si>
  <si>
    <t xml:space="preserve">
All Other Purposes</t>
  </si>
  <si>
    <t xml:space="preserve">
TOTAL</t>
  </si>
  <si>
    <t xml:space="preserve">     Principal</t>
  </si>
  <si>
    <t xml:space="preserve">     Interest</t>
  </si>
  <si>
    <t xml:space="preserve">     Total Bonded Indebtedness</t>
  </si>
  <si>
    <r>
      <t>COUNTY</t>
    </r>
    <r>
      <rPr>
        <b/>
        <sz val="14"/>
        <rFont val="Arial"/>
        <family val="2"/>
      </rPr>
      <t xml:space="preserve"> BUDGET FORM</t>
    </r>
  </si>
  <si>
    <t>600-649</t>
  </si>
  <si>
    <t>GENERAL GOVERNMENT</t>
  </si>
  <si>
    <t xml:space="preserve">  County Board</t>
  </si>
  <si>
    <t xml:space="preserve">  County Clerk</t>
  </si>
  <si>
    <t xml:space="preserve">  County Treasurer</t>
  </si>
  <si>
    <t xml:space="preserve">  Register of Deeds</t>
  </si>
  <si>
    <t xml:space="preserve">  County Assessor</t>
  </si>
  <si>
    <t xml:space="preserve">  Election Commissioner</t>
  </si>
  <si>
    <t xml:space="preserve">  Data Processing Department</t>
  </si>
  <si>
    <t xml:space="preserve">  Clerk of the District Court</t>
  </si>
  <si>
    <t xml:space="preserve">  County Court System</t>
  </si>
  <si>
    <t xml:space="preserve">  Public Defender</t>
  </si>
  <si>
    <t xml:space="preserve">  Building and Grounds</t>
  </si>
  <si>
    <t xml:space="preserve">  Reappraisal</t>
  </si>
  <si>
    <t>650-699</t>
  </si>
  <si>
    <t>PUBLIC SAFETY:</t>
  </si>
  <si>
    <t xml:space="preserve">  County Sheriff</t>
  </si>
  <si>
    <t xml:space="preserve">  County Attorney</t>
  </si>
  <si>
    <t xml:space="preserve">  Communication Center</t>
  </si>
  <si>
    <t>%</t>
  </si>
  <si>
    <t>(5)</t>
  </si>
  <si>
    <t>(6)</t>
  </si>
  <si>
    <t>(7)</t>
  </si>
  <si>
    <t xml:space="preserve">  County Jail</t>
  </si>
  <si>
    <t xml:space="preserve">  Predatory Animal Control</t>
  </si>
  <si>
    <t>700-749</t>
  </si>
  <si>
    <t>PUBLIC WORKS:</t>
  </si>
  <si>
    <t xml:space="preserve">  County Surveyor</t>
  </si>
  <si>
    <t>COUNTY LEVY LIMIT FORM</t>
  </si>
  <si>
    <t>318 01</t>
  </si>
  <si>
    <t xml:space="preserve">  Noxious Weed Control</t>
  </si>
  <si>
    <t>750-799</t>
  </si>
  <si>
    <t>PUBLIC HEALTH:</t>
  </si>
  <si>
    <t>800-849</t>
  </si>
  <si>
    <t>PUBLIC WELFARE &amp; SOCIAL SERVICES:</t>
  </si>
  <si>
    <t xml:space="preserve">  Veterans' Service Officer</t>
  </si>
  <si>
    <t xml:space="preserve">  Senior Citizen Handi-Bus</t>
  </si>
  <si>
    <t>850-879</t>
  </si>
  <si>
    <t>CULTURE AND RECREATION:</t>
  </si>
  <si>
    <t xml:space="preserve">  Museum</t>
  </si>
  <si>
    <t xml:space="preserve">  Historical Society</t>
  </si>
  <si>
    <t xml:space="preserve">  Library</t>
  </si>
  <si>
    <t xml:space="preserve">  Bookmobile</t>
  </si>
  <si>
    <t xml:space="preserve">  Parks and Recreation</t>
  </si>
  <si>
    <t xml:space="preserve">  Flood Control</t>
  </si>
  <si>
    <t xml:space="preserve">  Natural Disaster</t>
  </si>
  <si>
    <t>900-909</t>
  </si>
  <si>
    <t>DEBT SERVICE:</t>
  </si>
  <si>
    <t>910-999</t>
  </si>
  <si>
    <t>MISCELLANEOUS:</t>
  </si>
  <si>
    <t xml:space="preserve">  Economic Development</t>
  </si>
  <si>
    <t xml:space="preserve">  Miscellaneous General</t>
  </si>
  <si>
    <t>NECESSARY CASH RESERVE</t>
  </si>
  <si>
    <t>TOTAL REQUIREMENTS</t>
  </si>
  <si>
    <t>CO. BOARD</t>
  </si>
  <si>
    <t>PERSONAL SERVICES:</t>
  </si>
  <si>
    <t>1 0100</t>
  </si>
  <si>
    <t xml:space="preserve">  Official's Salary</t>
  </si>
  <si>
    <t>1 0201</t>
  </si>
  <si>
    <t xml:space="preserve">  Deputy's Salary - Chief</t>
  </si>
  <si>
    <t>1 0202</t>
  </si>
  <si>
    <t xml:space="preserve">  Deputy Salary - Other</t>
  </si>
  <si>
    <t>1 0305</t>
  </si>
  <si>
    <t xml:space="preserve">  Regular Time Salaries - Clerical</t>
  </si>
  <si>
    <t>1 ----</t>
  </si>
  <si>
    <t>1 0405</t>
  </si>
  <si>
    <t xml:space="preserve">  Part-Time Salaries - Clerical</t>
  </si>
  <si>
    <t xml:space="preserve">  Part-Time Salaries -</t>
  </si>
  <si>
    <t>1 0802</t>
  </si>
  <si>
    <t>1 0803</t>
  </si>
  <si>
    <t>1 0901</t>
  </si>
  <si>
    <t>1 1000</t>
  </si>
  <si>
    <t xml:space="preserve">  OASI - Social Security</t>
  </si>
  <si>
    <t>1 1500</t>
  </si>
  <si>
    <t xml:space="preserve">  Unemployment Contributions</t>
  </si>
  <si>
    <t>TOTAL PERSONAL SERVICES</t>
  </si>
  <si>
    <t>2 -----</t>
  </si>
  <si>
    <t>OPERATING EXPENSES:</t>
  </si>
  <si>
    <t>2 0100</t>
  </si>
  <si>
    <t xml:space="preserve">  Postal Service</t>
  </si>
  <si>
    <t>2 0200</t>
  </si>
  <si>
    <t xml:space="preserve">  Telephone Services</t>
  </si>
  <si>
    <t>2 0601</t>
  </si>
  <si>
    <t xml:space="preserve">  Insurance - General Liability</t>
  </si>
  <si>
    <t>2 0602</t>
  </si>
  <si>
    <t>2 0800</t>
  </si>
  <si>
    <t xml:space="preserve">  Data Processing Costs</t>
  </si>
  <si>
    <t>2 1200</t>
  </si>
  <si>
    <t xml:space="preserve">  Office Equipment Repair</t>
  </si>
  <si>
    <t>2 1600</t>
  </si>
  <si>
    <t xml:space="preserve">  Other Equipment Repair</t>
  </si>
  <si>
    <t xml:space="preserve">  Travel Expenses -</t>
  </si>
  <si>
    <t xml:space="preserve">    Meals</t>
  </si>
  <si>
    <t>2 1702</t>
  </si>
  <si>
    <t xml:space="preserve">    Lodging</t>
  </si>
  <si>
    <t>2 1704</t>
  </si>
  <si>
    <t xml:space="preserve">    Mileage Allowance</t>
  </si>
  <si>
    <t>2 1801</t>
  </si>
  <si>
    <t xml:space="preserve">  Dues, Subscriptions, Registrations, etc.</t>
  </si>
  <si>
    <t>2 2000</t>
  </si>
  <si>
    <t xml:space="preserve">  Printing and Publishing</t>
  </si>
  <si>
    <t>Page B-3-1</t>
  </si>
  <si>
    <t>OPERATING EXPENSES-CONCLUDED:</t>
  </si>
  <si>
    <t>TOTAL OPERATING EXPENSES</t>
  </si>
  <si>
    <t>SUPPLIES AND MATERIALS:</t>
  </si>
  <si>
    <t>3 0101</t>
  </si>
  <si>
    <t xml:space="preserve">  Supplies - Office</t>
  </si>
  <si>
    <t>TOTAL SUPPLIES AND MATERIALS</t>
  </si>
  <si>
    <t>EQUIPMENT RENTAL:</t>
  </si>
  <si>
    <t>4 0200</t>
  </si>
  <si>
    <t xml:space="preserve">  Equipment - Office</t>
  </si>
  <si>
    <t>TOTAL EQUIPMENT RENTAL</t>
  </si>
  <si>
    <t>CAPITAL OUTLAY:</t>
  </si>
  <si>
    <t>5 0315</t>
  </si>
  <si>
    <t xml:space="preserve">  Data Processing Equipment</t>
  </si>
  <si>
    <t>5 0500</t>
  </si>
  <si>
    <t xml:space="preserve">  Office Equipment</t>
  </si>
  <si>
    <t>5 0700</t>
  </si>
  <si>
    <t xml:space="preserve">  Furniture</t>
  </si>
  <si>
    <t>5 1309</t>
  </si>
  <si>
    <t xml:space="preserve">  Data Processing Software</t>
  </si>
  <si>
    <t>TOTAL CAPITAL OUTLAY</t>
  </si>
  <si>
    <t>(To Page B-2-1, Line 1)</t>
  </si>
  <si>
    <t>To the County Board:</t>
  </si>
  <si>
    <t>______________________________</t>
  </si>
  <si>
    <t>______________________________________</t>
  </si>
  <si>
    <t>Office, Activity or Function</t>
  </si>
  <si>
    <t>Signature of Officer</t>
  </si>
  <si>
    <t>Page B-3-2</t>
  </si>
  <si>
    <t>CO. CLERK</t>
  </si>
  <si>
    <r>
      <t>Title IV-D Child Support Enforcement</t>
    </r>
    <r>
      <rPr>
        <sz val="8"/>
        <rFont val="Arial"/>
        <family val="2"/>
      </rPr>
      <t xml:space="preserve"> (Dist. Court)</t>
    </r>
  </si>
  <si>
    <r>
      <t xml:space="preserve">Title IV-D Child Support Enforcement </t>
    </r>
    <r>
      <rPr>
        <sz val="8"/>
        <rFont val="Arial"/>
        <family val="2"/>
      </rPr>
      <t>(Attorney)</t>
    </r>
  </si>
  <si>
    <t>345 05</t>
  </si>
  <si>
    <t>371 06</t>
  </si>
  <si>
    <t xml:space="preserve">  Political Filing Fees</t>
  </si>
  <si>
    <t>383 00</t>
  </si>
  <si>
    <t xml:space="preserve">  Passport Fees</t>
  </si>
  <si>
    <t xml:space="preserve">  Election Costs Recovered</t>
  </si>
  <si>
    <t xml:space="preserve">  Vehicle Inspection Account</t>
  </si>
  <si>
    <t xml:space="preserve">  Emergency Management Fees</t>
  </si>
  <si>
    <t xml:space="preserve">  Internet Services</t>
  </si>
  <si>
    <t xml:space="preserve">  Planning &amp; Zoning</t>
  </si>
  <si>
    <t xml:space="preserve">  Cooperative Extension Agent</t>
  </si>
  <si>
    <t xml:space="preserve">  Emergency Manager</t>
  </si>
  <si>
    <t xml:space="preserve">  Maintenance and Repairs</t>
  </si>
  <si>
    <t>2 1751</t>
  </si>
  <si>
    <t>5 0502</t>
  </si>
  <si>
    <t>2 2310</t>
  </si>
  <si>
    <t xml:space="preserve">  Building and Grounds Repair</t>
  </si>
  <si>
    <t>3 0107</t>
  </si>
  <si>
    <t xml:space="preserve">  Cars and Trucks</t>
  </si>
  <si>
    <t>5 0312</t>
  </si>
  <si>
    <t>5 0313</t>
  </si>
  <si>
    <t>PLANNING/ZONING</t>
  </si>
  <si>
    <t>COOP EXT. AG</t>
  </si>
  <si>
    <t>EMERGENCY MGR</t>
  </si>
  <si>
    <t xml:space="preserve">  FICA</t>
  </si>
  <si>
    <t xml:space="preserve">  Road Equipment Repair</t>
  </si>
  <si>
    <t xml:space="preserve">    Signs and Posts</t>
  </si>
  <si>
    <t xml:space="preserve">    Signals and Lighting</t>
  </si>
  <si>
    <t xml:space="preserve">    Cars and Trucks</t>
  </si>
  <si>
    <t xml:space="preserve">    Motor Graders and Loaders</t>
  </si>
  <si>
    <t xml:space="preserve">    Other Road Equipment</t>
  </si>
  <si>
    <t xml:space="preserve">  Capital Outlay Contracts</t>
  </si>
  <si>
    <t>5 1216</t>
  </si>
  <si>
    <t xml:space="preserve">    Gravel Surfacing</t>
  </si>
  <si>
    <t xml:space="preserve">  Capitalized Fees</t>
  </si>
  <si>
    <t>5 1502</t>
  </si>
  <si>
    <t>5 1503</t>
  </si>
  <si>
    <t>2 6600</t>
  </si>
  <si>
    <t xml:space="preserve">  Vital Statistics</t>
  </si>
  <si>
    <t>Page B-4-1</t>
  </si>
  <si>
    <t>(To Page B-2-1, Line 2)</t>
  </si>
  <si>
    <t>Page B-4-2</t>
  </si>
  <si>
    <t>CORRESPONDENCE INFORMATION</t>
  </si>
  <si>
    <t>BOARD CHAIRPERSON</t>
  </si>
  <si>
    <t>PREPARER</t>
  </si>
  <si>
    <t>Correspondence Information</t>
  </si>
  <si>
    <t>CO. TREAS.</t>
  </si>
  <si>
    <t>2 ----</t>
  </si>
  <si>
    <t>Page B-5-1</t>
  </si>
  <si>
    <t>(To Page B-2-1, Line 3)</t>
  </si>
  <si>
    <t>Page B-5-2</t>
  </si>
  <si>
    <t>REG OF DEEDS</t>
  </si>
  <si>
    <t>Page B-6-1</t>
  </si>
  <si>
    <t>(To Page B-2-1, Line 4)</t>
  </si>
  <si>
    <t>Page B-6-2</t>
  </si>
  <si>
    <t>CO. ASSESSOR</t>
  </si>
  <si>
    <t>2 3900</t>
  </si>
  <si>
    <t xml:space="preserve">  Contract for Reappraisal</t>
  </si>
  <si>
    <t>Page B-7-1</t>
  </si>
  <si>
    <t>(To Page B-2-1, Line 5)</t>
  </si>
  <si>
    <t>Page B-7-2</t>
  </si>
  <si>
    <t>2 3700</t>
  </si>
  <si>
    <t xml:space="preserve">  Fair Expenses</t>
  </si>
  <si>
    <t>ELECTION COM</t>
  </si>
  <si>
    <t>Page B-9-1</t>
  </si>
  <si>
    <t xml:space="preserve">  Supplies - Voting</t>
  </si>
  <si>
    <t>3 0113</t>
  </si>
  <si>
    <t>4 0502</t>
  </si>
  <si>
    <t xml:space="preserve">  Voting Polls</t>
  </si>
  <si>
    <t>5 0900</t>
  </si>
  <si>
    <t xml:space="preserve">  Voting Equipment</t>
  </si>
  <si>
    <t>Page B-9-2</t>
  </si>
  <si>
    <t>CLERK DIS. CT</t>
  </si>
  <si>
    <t>COUNTY BUDGET DOCUMENT</t>
  </si>
  <si>
    <t>INDEX</t>
  </si>
  <si>
    <t>CODE NUMBER</t>
  </si>
  <si>
    <t>DESCRIPTION</t>
  </si>
  <si>
    <t>FUND</t>
  </si>
  <si>
    <t>FUNCTION</t>
  </si>
  <si>
    <t>PAGE NUMBER</t>
  </si>
  <si>
    <t>SECTION A:</t>
  </si>
  <si>
    <t>MESSAGE AND ADOPTION</t>
  </si>
  <si>
    <t>Budget Message</t>
  </si>
  <si>
    <t>Summary of All Funds</t>
  </si>
  <si>
    <t>Receipts Summary</t>
  </si>
  <si>
    <t>B-1-1 to B-1-6</t>
  </si>
  <si>
    <t>Disbursements/Requirements Summary</t>
  </si>
  <si>
    <t>B-2-1 to B-2-3</t>
  </si>
  <si>
    <t>Disbursements/Requirements of Functions -</t>
  </si>
  <si>
    <t>B-3-1 to B-3-2</t>
  </si>
  <si>
    <t>B-4-1 to B-4-2</t>
  </si>
  <si>
    <t>B-5-1 to B-5-2</t>
  </si>
  <si>
    <t>B-6-1 to B-6-2</t>
  </si>
  <si>
    <t>B-7-1 to B-7-2</t>
  </si>
  <si>
    <t>B-15-1 to B-15-3</t>
  </si>
  <si>
    <t>Other Functions Applicable to County - List:</t>
  </si>
  <si>
    <t>SECTION C:</t>
  </si>
  <si>
    <t>OTHER FUNDS-RECEIPTS AND DISBURSEMENTS/REQUIREMENTS</t>
  </si>
  <si>
    <t>C-1-1 to C-1-8</t>
  </si>
  <si>
    <t>C-2-1 to C-2-8</t>
  </si>
  <si>
    <t>C-3-1 to C-3-2</t>
  </si>
  <si>
    <t>C-4-1 to C-4-4</t>
  </si>
  <si>
    <t>C-5-1 to C-5-2</t>
  </si>
  <si>
    <t>C-6-1 to C-6-2</t>
  </si>
  <si>
    <t xml:space="preserve">   </t>
  </si>
  <si>
    <t>Other Funds Applicable to County - List:</t>
  </si>
  <si>
    <r>
      <t xml:space="preserve"> </t>
    </r>
    <r>
      <rPr>
        <sz val="10"/>
        <rFont val="Arial"/>
        <family val="2"/>
      </rPr>
      <t>County Board</t>
    </r>
  </si>
  <si>
    <r>
      <t xml:space="preserve"> </t>
    </r>
    <r>
      <rPr>
        <sz val="10"/>
        <rFont val="Arial"/>
        <family val="2"/>
      </rPr>
      <t>County Clerk</t>
    </r>
  </si>
  <si>
    <r>
      <t xml:space="preserve"> </t>
    </r>
    <r>
      <rPr>
        <sz val="10"/>
        <rFont val="Arial"/>
        <family val="2"/>
      </rPr>
      <t>County Treasurer</t>
    </r>
  </si>
  <si>
    <r>
      <t xml:space="preserve"> </t>
    </r>
    <r>
      <rPr>
        <sz val="10"/>
        <rFont val="Arial"/>
        <family val="2"/>
      </rPr>
      <t>Register of Deeds</t>
    </r>
  </si>
  <si>
    <r>
      <t xml:space="preserve"> </t>
    </r>
    <r>
      <rPr>
        <sz val="10"/>
        <rFont val="Arial"/>
        <family val="2"/>
      </rPr>
      <t>County Assessor</t>
    </r>
  </si>
  <si>
    <r>
      <t xml:space="preserve"> </t>
    </r>
    <r>
      <rPr>
        <sz val="10"/>
        <rFont val="Arial"/>
        <family val="2"/>
      </rPr>
      <t>Election Commissioner</t>
    </r>
  </si>
  <si>
    <r>
      <t xml:space="preserve"> </t>
    </r>
    <r>
      <rPr>
        <sz val="10"/>
        <rFont val="Arial"/>
        <family val="2"/>
      </rPr>
      <t>Clerk of the District Court</t>
    </r>
  </si>
  <si>
    <r>
      <t xml:space="preserve"> </t>
    </r>
    <r>
      <rPr>
        <sz val="10"/>
        <rFont val="Arial"/>
        <family val="2"/>
      </rPr>
      <t>County Court System</t>
    </r>
  </si>
  <si>
    <r>
      <t xml:space="preserve"> </t>
    </r>
    <r>
      <rPr>
        <sz val="10"/>
        <rFont val="Arial"/>
        <family val="2"/>
      </rPr>
      <t>Building and Grounds</t>
    </r>
  </si>
  <si>
    <r>
      <t xml:space="preserve"> </t>
    </r>
    <r>
      <rPr>
        <sz val="10"/>
        <rFont val="Arial"/>
        <family val="2"/>
      </rPr>
      <t>Agricultural Extension Agent</t>
    </r>
  </si>
  <si>
    <r>
      <t xml:space="preserve"> </t>
    </r>
    <r>
      <rPr>
        <sz val="10"/>
        <rFont val="Arial"/>
        <family val="2"/>
      </rPr>
      <t>County Sheriff</t>
    </r>
  </si>
  <si>
    <r>
      <t xml:space="preserve"> </t>
    </r>
    <r>
      <rPr>
        <sz val="10"/>
        <rFont val="Arial"/>
        <family val="2"/>
      </rPr>
      <t>County Attorney</t>
    </r>
  </si>
  <si>
    <r>
      <t xml:space="preserve"> </t>
    </r>
    <r>
      <rPr>
        <sz val="10"/>
        <rFont val="Arial"/>
        <family val="2"/>
      </rPr>
      <t>Communication Center</t>
    </r>
  </si>
  <si>
    <r>
      <t xml:space="preserve"> </t>
    </r>
    <r>
      <rPr>
        <sz val="10"/>
        <rFont val="Arial"/>
        <family val="2"/>
      </rPr>
      <t>County Jail</t>
    </r>
  </si>
  <si>
    <r>
      <t xml:space="preserve"> </t>
    </r>
    <r>
      <rPr>
        <sz val="10"/>
        <rFont val="Arial"/>
        <family val="2"/>
      </rPr>
      <t>County Surveyor</t>
    </r>
  </si>
  <si>
    <r>
      <t xml:space="preserve"> </t>
    </r>
    <r>
      <rPr>
        <sz val="10"/>
        <rFont val="Arial"/>
        <family val="2"/>
      </rPr>
      <t>Veterans' Service Officer</t>
    </r>
  </si>
  <si>
    <r>
      <t xml:space="preserve"> </t>
    </r>
    <r>
      <rPr>
        <sz val="10"/>
        <rFont val="Arial"/>
        <family val="2"/>
      </rPr>
      <t>Miscellaneous General</t>
    </r>
  </si>
  <si>
    <t>B-8-1 to B-8-2</t>
  </si>
  <si>
    <t>Total Federal Receipts</t>
  </si>
  <si>
    <t>Total State Receipts</t>
  </si>
  <si>
    <t>(To Page B-2-1, Line 11)</t>
  </si>
  <si>
    <r>
      <t xml:space="preserve"> </t>
    </r>
    <r>
      <rPr>
        <sz val="10"/>
        <rFont val="Arial"/>
        <family val="2"/>
      </rPr>
      <t>Reappraisal</t>
    </r>
  </si>
  <si>
    <t>B-17-1 to B-17-2</t>
  </si>
  <si>
    <t>B-18-1 to B-18-3</t>
  </si>
  <si>
    <t>B-20-1 to B-20-2</t>
  </si>
  <si>
    <t>B-21-1 to B-21-3</t>
  </si>
  <si>
    <t>B-27-1 to B-27-2</t>
  </si>
  <si>
    <t>B-28-1 to B-28-5</t>
  </si>
  <si>
    <t>REAPPRAISAL</t>
  </si>
  <si>
    <t>Page B-18-3</t>
  </si>
  <si>
    <t>Page B-21-3</t>
  </si>
  <si>
    <t>Page B-28-1</t>
  </si>
  <si>
    <t>Page B-28-2</t>
  </si>
  <si>
    <t>Page B-28-3</t>
  </si>
  <si>
    <t>Page B-28-4</t>
  </si>
  <si>
    <t>Page B-28-5</t>
  </si>
  <si>
    <t>(To Page B-2-1, Line 14)</t>
  </si>
  <si>
    <t>(To Page B-2-2, Line 29)</t>
  </si>
  <si>
    <t>(To Page B-2-3, Line 20)</t>
  </si>
  <si>
    <t>(To Page B-2-3, Line 23)</t>
  </si>
  <si>
    <t>C-7-1 to C-7-2</t>
  </si>
  <si>
    <t>C-8-1 to C-8-8</t>
  </si>
  <si>
    <t>C-9-1 to C-9-4</t>
  </si>
  <si>
    <t>C-10-1 to C-10-2</t>
  </si>
  <si>
    <r>
      <t xml:space="preserve"> </t>
    </r>
    <r>
      <rPr>
        <sz val="10"/>
        <rFont val="Arial"/>
        <family val="2"/>
      </rPr>
      <t>Road Fund</t>
    </r>
  </si>
  <si>
    <r>
      <t xml:space="preserve"> </t>
    </r>
    <r>
      <rPr>
        <sz val="10"/>
        <rFont val="Arial"/>
        <family val="2"/>
      </rPr>
      <t>Road - Bridge Fund</t>
    </r>
  </si>
  <si>
    <r>
      <t xml:space="preserve"> </t>
    </r>
    <r>
      <rPr>
        <sz val="10"/>
        <rFont val="Arial"/>
        <family val="2"/>
      </rPr>
      <t>Employment Security Act Fund</t>
    </r>
  </si>
  <si>
    <r>
      <t xml:space="preserve"> </t>
    </r>
    <r>
      <rPr>
        <sz val="10"/>
        <rFont val="Arial"/>
        <family val="2"/>
      </rPr>
      <t>Relief - Medical Fund</t>
    </r>
  </si>
  <si>
    <r>
      <t xml:space="preserve"> </t>
    </r>
    <r>
      <rPr>
        <sz val="10"/>
        <rFont val="Arial"/>
        <family val="2"/>
      </rPr>
      <t>Institutions Fund</t>
    </r>
  </si>
  <si>
    <t>BUDGET MESSAGE</t>
  </si>
  <si>
    <t>Chairperson of County Board</t>
  </si>
  <si>
    <t>RESOLUTION OF ADOPTION AND APPROPRIATIONS</t>
  </si>
  <si>
    <t>TOTAL DEBT SERVICE</t>
  </si>
  <si>
    <t>TOTAL TRANSFERS OUT</t>
  </si>
  <si>
    <t>7 ____</t>
  </si>
  <si>
    <t>TOTAL LOCAL RECEIPTS</t>
  </si>
  <si>
    <t>TOTAL STATE RECEIPTS</t>
  </si>
  <si>
    <t>TOTAL FEDERAL RECEIPTS</t>
  </si>
  <si>
    <t>B-11-1 to B-11-2</t>
  </si>
  <si>
    <t>B-12-1 to B-12-2</t>
  </si>
  <si>
    <t>B-14-1 to B-14-2</t>
  </si>
  <si>
    <t>B-13-1 to B-13-2</t>
  </si>
  <si>
    <t>B-16-1 to B-16-2</t>
  </si>
  <si>
    <t>B-19-1 to B-19-2</t>
  </si>
  <si>
    <t>B-22-1 to B-22-2</t>
  </si>
  <si>
    <t>B-25-1 to B-25-2</t>
  </si>
  <si>
    <t>Page B-15-3</t>
  </si>
  <si>
    <t>Page B-20-2</t>
  </si>
  <si>
    <t>Page B-21-1</t>
  </si>
  <si>
    <t>The Cell Is Locked:</t>
  </si>
  <si>
    <t>First Date of Fiscal Year (i.e. July 1):</t>
  </si>
  <si>
    <t>July 1</t>
  </si>
  <si>
    <t>Last Date of Fiscal Year (i.e. June 30):</t>
  </si>
  <si>
    <t>June 30</t>
  </si>
  <si>
    <t>Day of month</t>
  </si>
  <si>
    <t>Month</t>
  </si>
  <si>
    <t>Year</t>
  </si>
  <si>
    <t>Time</t>
  </si>
  <si>
    <t>A.M. or P.M.</t>
  </si>
  <si>
    <t>Location</t>
  </si>
  <si>
    <t>Final Tax Request Hearing Held On:</t>
  </si>
  <si>
    <t>Page B-21-2</t>
  </si>
  <si>
    <t>(To Page B-2-2, Line 1)</t>
  </si>
  <si>
    <t>Page B-22-1</t>
  </si>
  <si>
    <t>NOX WEED CTRL</t>
  </si>
  <si>
    <t>Page B-23-1</t>
  </si>
  <si>
    <t>Page B-23-2</t>
  </si>
  <si>
    <t>(To Page B-2-2, Line 11)</t>
  </si>
  <si>
    <t>Page B-24-1</t>
  </si>
  <si>
    <t>Page B-24-2</t>
  </si>
  <si>
    <t>SR CITIZEN BUS</t>
  </si>
  <si>
    <t>Page B-25-1</t>
  </si>
  <si>
    <t>Page B-25-2</t>
  </si>
  <si>
    <t>Page B-26-1</t>
  </si>
  <si>
    <t>Page B-26-2</t>
  </si>
  <si>
    <t>Page B-27-1</t>
  </si>
  <si>
    <t>Page B-27-2</t>
  </si>
  <si>
    <t>6 ____</t>
  </si>
  <si>
    <r>
      <t xml:space="preserve">  Transfers In  </t>
    </r>
    <r>
      <rPr>
        <i/>
        <sz val="10"/>
        <rFont val="Arial"/>
        <family val="2"/>
      </rPr>
      <t>(Must agree to Transfers Out Above)</t>
    </r>
  </si>
  <si>
    <t>/</t>
  </si>
  <si>
    <t>=</t>
  </si>
  <si>
    <t>Schedule of Budgeted Disbursements</t>
  </si>
  <si>
    <t xml:space="preserve">Capital </t>
  </si>
  <si>
    <t xml:space="preserve">Debt </t>
  </si>
  <si>
    <t xml:space="preserve">Total </t>
  </si>
  <si>
    <t>Functions/Programs</t>
  </si>
  <si>
    <t>Operating *</t>
  </si>
  <si>
    <t>Outlay</t>
  </si>
  <si>
    <t>Service</t>
  </si>
  <si>
    <t>Other **</t>
  </si>
  <si>
    <t>Disbursements</t>
  </si>
  <si>
    <t>Governmental:</t>
  </si>
  <si>
    <t>General Government</t>
  </si>
  <si>
    <t>Public Safety - Law Enforcement</t>
  </si>
  <si>
    <t>Public Safety - Other</t>
  </si>
  <si>
    <t>Public Works - Highways &amp; Roads</t>
  </si>
  <si>
    <t>Public Works - Other</t>
  </si>
  <si>
    <t>Public Health &amp; Social Services</t>
  </si>
  <si>
    <t>Culture and Recreation</t>
  </si>
  <si>
    <t>Community Development</t>
  </si>
  <si>
    <t>Miscellaneous</t>
  </si>
  <si>
    <t>Business-type Activities:</t>
  </si>
  <si>
    <t>Airport</t>
  </si>
  <si>
    <t>Nursing Home</t>
  </si>
  <si>
    <t>Hospital</t>
  </si>
  <si>
    <t>Historical Society</t>
  </si>
  <si>
    <t>Solid Waste</t>
  </si>
  <si>
    <t>Museum</t>
  </si>
  <si>
    <t>Other</t>
  </si>
  <si>
    <t>Total Disbursements &amp; Transfers</t>
  </si>
  <si>
    <t xml:space="preserve">Disbursements </t>
  </si>
  <si>
    <t>*</t>
  </si>
  <si>
    <t>must agree to</t>
  </si>
  <si>
    <t>**</t>
  </si>
  <si>
    <t>Fund Summary</t>
  </si>
  <si>
    <r>
      <t xml:space="preserve">NOTE: </t>
    </r>
    <r>
      <rPr>
        <sz val="9"/>
        <rFont val="Arial"/>
        <family val="2"/>
      </rPr>
      <t xml:space="preserve"> Total</t>
    </r>
  </si>
  <si>
    <r>
      <t>Operating</t>
    </r>
    <r>
      <rPr>
        <sz val="10"/>
        <rFont val="Arial"/>
        <family val="2"/>
      </rPr>
      <t xml:space="preserve"> should include Personal Services, Operating Expenses, Supplies and Materials, and Equipment Rental.</t>
    </r>
  </si>
  <si>
    <r>
      <t>Other</t>
    </r>
    <r>
      <rPr>
        <sz val="10"/>
        <rFont val="Arial"/>
        <family val="2"/>
      </rPr>
      <t xml:space="preserve"> should include Judgments, Transfers, and Transfers of Surplus Fees.</t>
    </r>
  </si>
  <si>
    <r>
      <t xml:space="preserve"> </t>
    </r>
    <r>
      <rPr>
        <sz val="10"/>
        <rFont val="Arial"/>
        <family val="2"/>
      </rPr>
      <t>Planning Commission</t>
    </r>
  </si>
  <si>
    <r>
      <t xml:space="preserve"> </t>
    </r>
    <r>
      <rPr>
        <sz val="10"/>
        <rFont val="Arial"/>
        <family val="2"/>
      </rPr>
      <t>Data Processing Department</t>
    </r>
  </si>
  <si>
    <r>
      <t xml:space="preserve"> </t>
    </r>
    <r>
      <rPr>
        <sz val="10"/>
        <rFont val="Arial"/>
        <family val="2"/>
      </rPr>
      <t>District Judge</t>
    </r>
  </si>
  <si>
    <r>
      <t xml:space="preserve"> </t>
    </r>
    <r>
      <rPr>
        <sz val="10"/>
        <rFont val="Arial"/>
        <family val="2"/>
      </rPr>
      <t>Public Defender</t>
    </r>
  </si>
  <si>
    <r>
      <t xml:space="preserve"> </t>
    </r>
    <r>
      <rPr>
        <sz val="10"/>
        <rFont val="Arial"/>
        <family val="2"/>
      </rPr>
      <t>Civil Defense</t>
    </r>
  </si>
  <si>
    <r>
      <t xml:space="preserve"> </t>
    </r>
    <r>
      <rPr>
        <sz val="10"/>
        <rFont val="Arial"/>
        <family val="2"/>
      </rPr>
      <t>Senior Citizen Handi-Bus</t>
    </r>
  </si>
  <si>
    <r>
      <t xml:space="preserve"> </t>
    </r>
    <r>
      <rPr>
        <sz val="10"/>
        <rFont val="Arial"/>
        <family val="2"/>
      </rPr>
      <t>Debt Service</t>
    </r>
  </si>
  <si>
    <t>B-9-1 to B-9-2</t>
  </si>
  <si>
    <t>B-10-1 to B-10-2</t>
  </si>
  <si>
    <t>B-23-1 to B-23-2</t>
  </si>
  <si>
    <t>B-24-1 to B-24-2</t>
  </si>
  <si>
    <t>B-26-1 to B-26-2</t>
  </si>
  <si>
    <t>(To Page B-2-1, Line 7)</t>
  </si>
  <si>
    <t>DATA PROCESS</t>
  </si>
  <si>
    <t>(To Page B-2-1, Line 8)</t>
  </si>
  <si>
    <t>(To Page B-2-1, Line 13)</t>
  </si>
  <si>
    <t>PUB DEFENDER</t>
  </si>
  <si>
    <t>SECTION 3.  That the income necessary to finance the appropriations made and expenditures authorized shall be provided out of the unencumbered cash balance in each fund, revenues other than taxation to be collected during the fiscal year in each fund, and tax levy requirements for each fund.</t>
  </si>
  <si>
    <t>COUNTY BOARD</t>
  </si>
  <si>
    <t>SECTION A</t>
  </si>
  <si>
    <t>ADOPTED BUDGET STATEMENT AND CERTIFICATE OF TAX</t>
  </si>
  <si>
    <t>ALL FUNDS</t>
  </si>
  <si>
    <t>GENERAL FUND</t>
  </si>
  <si>
    <t>State Grants</t>
  </si>
  <si>
    <t>State Prisoner Reimbursements</t>
  </si>
  <si>
    <t>Homestead Exemption</t>
  </si>
  <si>
    <t>Highway Safety</t>
  </si>
  <si>
    <t>Crime Commission</t>
  </si>
  <si>
    <t>Park and Recreation</t>
  </si>
  <si>
    <t>U.S. Fish &amp; Wildlife</t>
  </si>
  <si>
    <t>Public Grazing Land</t>
  </si>
  <si>
    <t>U.S. Ent. Lands - Sec. 1</t>
  </si>
  <si>
    <t>U.S. Ent. Lands - Sec. 3</t>
  </si>
  <si>
    <t>Federal Grants - Other</t>
  </si>
  <si>
    <t>Natural Disaster -</t>
  </si>
  <si>
    <t>Community Block Grant</t>
  </si>
  <si>
    <t xml:space="preserve">  District Judge</t>
  </si>
  <si>
    <t>NOTE: To present a balanced budget, TOTAL RESOURCES AVAILABLE must agree with TOTAL REQUIREMENTS of the Fund in the proposed and adopted columns.</t>
  </si>
  <si>
    <t>Page B-8-1</t>
  </si>
  <si>
    <t>Page B-8-2</t>
  </si>
  <si>
    <t>1 ____</t>
  </si>
  <si>
    <t>2 ____</t>
  </si>
  <si>
    <t>3 ____</t>
  </si>
  <si>
    <t>4 ____</t>
  </si>
  <si>
    <t>5 ____</t>
  </si>
  <si>
    <t>(To Page B-2-1, Line 6)</t>
  </si>
  <si>
    <t>(To Page B-2-1, Line 9)</t>
  </si>
  <si>
    <t>(To Page B-2-1, Line 10)</t>
  </si>
  <si>
    <t>DISTRICT JUDGE</t>
  </si>
  <si>
    <t>(To Page B-2-1, Line 15)</t>
  </si>
  <si>
    <t>(To Page B-2-1, Line 32)</t>
  </si>
  <si>
    <t xml:space="preserve">  Attorney Fees</t>
  </si>
  <si>
    <t xml:space="preserve">  Court Appointed Counsel</t>
  </si>
  <si>
    <t xml:space="preserve">  District Court Costs</t>
  </si>
  <si>
    <t xml:space="preserve">  District Judge Costs</t>
  </si>
  <si>
    <t xml:space="preserve">  Mental Health Board Costs</t>
  </si>
  <si>
    <t xml:space="preserve">  County Court Costs</t>
  </si>
  <si>
    <t xml:space="preserve">  County Judge Costs</t>
  </si>
  <si>
    <t xml:space="preserve">  Juvenile Court Costs</t>
  </si>
  <si>
    <t xml:space="preserve">  Juvenile Judge Costs</t>
  </si>
  <si>
    <t xml:space="preserve">  Soil &amp; Water Conservation</t>
  </si>
  <si>
    <t xml:space="preserve">  Planning Costs</t>
  </si>
  <si>
    <t xml:space="preserve">  Ambulance Costs</t>
  </si>
  <si>
    <t xml:space="preserve">  Area Agency on Aging</t>
  </si>
  <si>
    <t xml:space="preserve">  Health Planning Costs</t>
  </si>
  <si>
    <t xml:space="preserve">  Mental Health Service Act</t>
  </si>
  <si>
    <t xml:space="preserve">  Mental Retardation Service Act</t>
  </si>
  <si>
    <t xml:space="preserve">  Alcoholism Services Act</t>
  </si>
  <si>
    <t xml:space="preserve">  Handi-Bus</t>
  </si>
  <si>
    <t xml:space="preserve">  Adult Probation Officer</t>
  </si>
  <si>
    <t xml:space="preserve">  Juvenile Court Probation Officer</t>
  </si>
  <si>
    <t xml:space="preserve">  County Court Probation Officer</t>
  </si>
  <si>
    <t xml:space="preserve">  District Court Probation Officer</t>
  </si>
  <si>
    <t>TRANSFERS OUT:</t>
  </si>
  <si>
    <t>TRANSFERS IN:</t>
  </si>
  <si>
    <t>TOTAL TRANSFERS IN</t>
  </si>
  <si>
    <t>Transfers Out</t>
  </si>
  <si>
    <t>Page B-____-1</t>
  </si>
  <si>
    <t>Page B-____-2</t>
  </si>
  <si>
    <r>
      <t xml:space="preserve"> </t>
    </r>
    <r>
      <rPr>
        <sz val="10"/>
        <rFont val="Arial"/>
        <family val="2"/>
      </rPr>
      <t>Veterans' Aid Fund</t>
    </r>
  </si>
  <si>
    <r>
      <t xml:space="preserve"> </t>
    </r>
    <r>
      <rPr>
        <sz val="10"/>
        <rFont val="Arial"/>
        <family val="2"/>
      </rPr>
      <t>Inheritance Tax Fund</t>
    </r>
  </si>
  <si>
    <r>
      <t xml:space="preserve"> </t>
    </r>
    <r>
      <rPr>
        <sz val="10"/>
        <rFont val="Arial"/>
        <family val="2"/>
      </rPr>
      <t>Hospital Operating and Maintenance</t>
    </r>
  </si>
  <si>
    <r>
      <t xml:space="preserve"> </t>
    </r>
    <r>
      <rPr>
        <sz val="10"/>
        <rFont val="Arial"/>
        <family val="2"/>
      </rPr>
      <t>Noxious Weed Control</t>
    </r>
  </si>
  <si>
    <r>
      <t xml:space="preserve"> </t>
    </r>
    <r>
      <rPr>
        <sz val="10"/>
        <rFont val="Arial"/>
        <family val="2"/>
      </rPr>
      <t>____________________(Bond)</t>
    </r>
  </si>
  <si>
    <t>C-____-____ to C-____-____</t>
  </si>
  <si>
    <t>B-____-____ to B-____-____</t>
  </si>
  <si>
    <t>Page B-10-1</t>
  </si>
  <si>
    <t>OPERATING EXPENSES - CONTINUED:</t>
  </si>
  <si>
    <t>2 2300</t>
  </si>
  <si>
    <t xml:space="preserve">  Juror Fees</t>
  </si>
  <si>
    <t xml:space="preserve">  Witness Fees</t>
  </si>
  <si>
    <t>2 2400</t>
  </si>
  <si>
    <t>2 2401</t>
  </si>
  <si>
    <t>2 2500</t>
  </si>
  <si>
    <t>2 2601</t>
  </si>
  <si>
    <t>2 2700</t>
  </si>
  <si>
    <t>Page B-10-2</t>
  </si>
  <si>
    <t>CO. CRT. SYS.</t>
  </si>
  <si>
    <t>Page B-11-1</t>
  </si>
  <si>
    <t>2 2602</t>
  </si>
  <si>
    <t>2 8303</t>
  </si>
  <si>
    <t>Page B-11-2</t>
  </si>
  <si>
    <t>(To Page B-2-1, Line 12)</t>
  </si>
  <si>
    <t>Page B-12-1</t>
  </si>
  <si>
    <t>2 2604</t>
  </si>
  <si>
    <t>2 8304</t>
  </si>
  <si>
    <t>Page B-12-2</t>
  </si>
  <si>
    <t>BLDGS &amp; GROU</t>
  </si>
  <si>
    <t>1 0303</t>
  </si>
  <si>
    <t xml:space="preserve">  Regular Time Salaries - Maintenance </t>
  </si>
  <si>
    <t xml:space="preserve">  Regular Time Salaries - Custodial </t>
  </si>
  <si>
    <t>1 0403</t>
  </si>
  <si>
    <t xml:space="preserve">  Part-Time Salaries - Maintenance</t>
  </si>
  <si>
    <t>1 0406</t>
  </si>
  <si>
    <t xml:space="preserve">  Part-Time Salaries - Custodial</t>
  </si>
  <si>
    <t>2 0500</t>
  </si>
  <si>
    <t xml:space="preserve">  Utilities -</t>
  </si>
  <si>
    <t>2 0501</t>
  </si>
  <si>
    <t xml:space="preserve">    Light</t>
  </si>
  <si>
    <t>2 0502</t>
  </si>
  <si>
    <t xml:space="preserve">    Water</t>
  </si>
  <si>
    <t>2 0503</t>
  </si>
  <si>
    <t xml:space="preserve">    Heating Fuels</t>
  </si>
  <si>
    <t>2 0504</t>
  </si>
  <si>
    <t xml:space="preserve">    Sewer</t>
  </si>
  <si>
    <t>2 0505</t>
  </si>
  <si>
    <t xml:space="preserve">    Garbage</t>
  </si>
  <si>
    <t>2 0604</t>
  </si>
  <si>
    <t>2 1300</t>
  </si>
  <si>
    <t xml:space="preserve">  Building Repair</t>
  </si>
  <si>
    <t>Page B-13-1</t>
  </si>
  <si>
    <t xml:space="preserve">  Travel Expenses</t>
  </si>
  <si>
    <t>2 1701</t>
  </si>
  <si>
    <t>2 4100</t>
  </si>
  <si>
    <t>2 4110</t>
  </si>
  <si>
    <t xml:space="preserve">  Pest Control</t>
  </si>
  <si>
    <t>Page B-13-2</t>
  </si>
  <si>
    <t>3 0102</t>
  </si>
  <si>
    <t xml:space="preserve">  Supplies - Chemical</t>
  </si>
  <si>
    <t>3 0103</t>
  </si>
  <si>
    <t xml:space="preserve">  Supplies - Janitorial</t>
  </si>
  <si>
    <t>3 0106</t>
  </si>
  <si>
    <t xml:space="preserve">  Shop Supplies</t>
  </si>
  <si>
    <t>3 0109</t>
  </si>
  <si>
    <t xml:space="preserve">  Shop Tools</t>
  </si>
  <si>
    <t xml:space="preserve">  Building Supplies</t>
  </si>
  <si>
    <t>4 0100</t>
  </si>
  <si>
    <t xml:space="preserve">  Equipment Rental - Road</t>
  </si>
  <si>
    <t xml:space="preserve">  Equipment Rental - Office</t>
  </si>
  <si>
    <t>5 0302</t>
  </si>
  <si>
    <t xml:space="preserve">  Lawn Equipment</t>
  </si>
  <si>
    <t xml:space="preserve">  Janitorial Equipment</t>
  </si>
  <si>
    <t>Page B-14-1</t>
  </si>
  <si>
    <t>Page B-14-2</t>
  </si>
  <si>
    <t>CO. SHERIFF</t>
  </si>
  <si>
    <t>1 0315</t>
  </si>
  <si>
    <t xml:space="preserve">  Regular Time Salaries - Correctional</t>
  </si>
  <si>
    <t>1 0415</t>
  </si>
  <si>
    <t xml:space="preserve">  Part-Time Salaries - Correctional</t>
  </si>
  <si>
    <t>1 1100</t>
  </si>
  <si>
    <t xml:space="preserve">  Uniform Allowance</t>
  </si>
  <si>
    <t>Page B-15-1</t>
  </si>
  <si>
    <t>2 0700</t>
  </si>
  <si>
    <t>2 1100</t>
  </si>
  <si>
    <t xml:space="preserve">  Consulting Fees</t>
  </si>
  <si>
    <t>3 ----</t>
  </si>
  <si>
    <t>SUPPLIES AND MATERIALS</t>
  </si>
  <si>
    <t>3 0112</t>
  </si>
  <si>
    <t xml:space="preserve">  Supplies - Law Enforcement</t>
  </si>
  <si>
    <t>Page B-15-2</t>
  </si>
  <si>
    <t>SUPPLIES AND MATERIALS-CONCLUDED:</t>
  </si>
  <si>
    <t>3 0209</t>
  </si>
  <si>
    <t xml:space="preserve">  Equipment - Fuel</t>
  </si>
  <si>
    <t>3 0210</t>
  </si>
  <si>
    <t xml:space="preserve">  Equipment - Grease and Oil</t>
  </si>
  <si>
    <t>3 0211</t>
  </si>
  <si>
    <t>4 ----</t>
  </si>
  <si>
    <t>5 ----</t>
  </si>
  <si>
    <t>5 0301</t>
  </si>
  <si>
    <t>5 0311</t>
  </si>
  <si>
    <t xml:space="preserve">  Radio Equipment</t>
  </si>
  <si>
    <t>(To Page B-2-1, Line 29)</t>
  </si>
  <si>
    <t>CO. ATTORNEY</t>
  </si>
  <si>
    <t>Page B-16-1</t>
  </si>
  <si>
    <t>Page B-16-2</t>
  </si>
  <si>
    <t>(To Page B-2-1, Line 30)</t>
  </si>
  <si>
    <t>COMM CENTER</t>
  </si>
  <si>
    <t>Page B-17-1</t>
  </si>
  <si>
    <t>(To Page B-2-1, Line 31)</t>
  </si>
  <si>
    <t>Page B-17-2</t>
  </si>
  <si>
    <t>COUNTY JAIL</t>
  </si>
  <si>
    <t xml:space="preserve">  Regular Time Salary - Chief</t>
  </si>
  <si>
    <t xml:space="preserve">  Regular Time Salaries - Other</t>
  </si>
  <si>
    <t>1 1300</t>
  </si>
  <si>
    <t>Page B-18-1</t>
  </si>
  <si>
    <t>2 1900</t>
  </si>
  <si>
    <t xml:space="preserve">  Board of Prisoners</t>
  </si>
  <si>
    <t>2 1901</t>
  </si>
  <si>
    <t xml:space="preserve">    Boarding Contracts</t>
  </si>
  <si>
    <t>2 1902</t>
  </si>
  <si>
    <t xml:space="preserve">    Laundry</t>
  </si>
  <si>
    <t>2 1903</t>
  </si>
  <si>
    <t xml:space="preserve">    Medical</t>
  </si>
  <si>
    <t>2 3000</t>
  </si>
  <si>
    <t xml:space="preserve">  Medical and Hospital</t>
  </si>
  <si>
    <t xml:space="preserve">  Weed Control</t>
  </si>
  <si>
    <t>Page B-18-2</t>
  </si>
  <si>
    <t>3 0111</t>
  </si>
  <si>
    <t xml:space="preserve">  Supplies - Food and Beverage </t>
  </si>
  <si>
    <t>CO SURVEYOR</t>
  </si>
  <si>
    <t>Page B-19-1</t>
  </si>
  <si>
    <t>(To Page B-2-2, Line 10)</t>
  </si>
  <si>
    <t>Page B-19-2</t>
  </si>
  <si>
    <t xml:space="preserve">VET. SERVICE </t>
  </si>
  <si>
    <t>Page B-20-1</t>
  </si>
  <si>
    <t>5 1500</t>
  </si>
  <si>
    <t xml:space="preserve">  Grave Markers and Flags</t>
  </si>
  <si>
    <t>(To Page B-2-2, Line 28)</t>
  </si>
  <si>
    <t>(To Page B-2-1, B-2-2, or B-2-3 and applicable line accordingly depending on function assigned)</t>
  </si>
  <si>
    <t>MISC GENERAL</t>
  </si>
  <si>
    <t xml:space="preserve">  Regular Time Salaries -</t>
  </si>
  <si>
    <t>1 0800</t>
  </si>
  <si>
    <t xml:space="preserve">  Insurance Premiums</t>
  </si>
  <si>
    <t>1 0801</t>
  </si>
  <si>
    <t xml:space="preserve">    Workmen's Compensation</t>
  </si>
  <si>
    <t xml:space="preserve">    Health - Accident</t>
  </si>
  <si>
    <t xml:space="preserve">    Group</t>
  </si>
  <si>
    <t>1 0804</t>
  </si>
  <si>
    <t xml:space="preserve">    Life</t>
  </si>
  <si>
    <t>1 0900</t>
  </si>
  <si>
    <t xml:space="preserve">  Retirement Contributions -</t>
  </si>
  <si>
    <t xml:space="preserve">    Regular - County Plan</t>
  </si>
  <si>
    <t xml:space="preserve">  Miscellaneous</t>
  </si>
  <si>
    <t xml:space="preserve">  Postal Services</t>
  </si>
  <si>
    <t>2 0600</t>
  </si>
  <si>
    <t xml:space="preserve">  Insurance Premiums -</t>
  </si>
  <si>
    <t xml:space="preserve">    General Liability</t>
  </si>
  <si>
    <t xml:space="preserve">    Physical Damage</t>
  </si>
  <si>
    <t>2 0603</t>
  </si>
  <si>
    <t xml:space="preserve">    County - Carrier Insurance</t>
  </si>
  <si>
    <t xml:space="preserve">  Employee Bonds</t>
  </si>
  <si>
    <t xml:space="preserve">  Official's Bonds</t>
  </si>
  <si>
    <t>2 1703</t>
  </si>
  <si>
    <t xml:space="preserve">    Transportation - Commercial</t>
  </si>
  <si>
    <t xml:space="preserve">  Dues, Subscriptions, Regist., etc.</t>
  </si>
  <si>
    <t>2 2510</t>
  </si>
  <si>
    <t xml:space="preserve">  Appraiser's Fees</t>
  </si>
  <si>
    <t>Page B-22-2</t>
  </si>
  <si>
    <t>2 2605</t>
  </si>
  <si>
    <t>2 2603</t>
  </si>
  <si>
    <t>2 2606</t>
  </si>
  <si>
    <t>Disbursements and Transfers:</t>
  </si>
  <si>
    <t>Total Resources Available</t>
  </si>
  <si>
    <t>Note - Operating Disbursements include Personal Services, Operating Expenses, Supplies and Materials, and Equipment Rentals.</t>
  </si>
  <si>
    <t>Total Disbursements and Transfers</t>
  </si>
  <si>
    <t>RECEIPTS SUMMARY</t>
  </si>
  <si>
    <t>346 02</t>
  </si>
  <si>
    <t xml:space="preserve">  Homestead Exemption Commission</t>
  </si>
  <si>
    <t xml:space="preserve">  Law Enforcement Services (contract)</t>
  </si>
  <si>
    <t>395 13</t>
  </si>
  <si>
    <t xml:space="preserve">  Handgun Application Fee</t>
  </si>
  <si>
    <t>396 08</t>
  </si>
  <si>
    <t>Balance, Receipts and Transfers:</t>
  </si>
  <si>
    <t>(Column A)</t>
  </si>
  <si>
    <t>(Column B)</t>
  </si>
  <si>
    <t>(Column C)</t>
  </si>
  <si>
    <t>(Column D)</t>
  </si>
  <si>
    <t>(Column E)</t>
  </si>
  <si>
    <t>(Column F)</t>
  </si>
  <si>
    <t xml:space="preserve">  One Time Receipts</t>
  </si>
  <si>
    <t xml:space="preserve">  Miscellaneous Receipts</t>
  </si>
  <si>
    <t>In-Lieu-of-Tax-5% Gross Receipts</t>
  </si>
  <si>
    <t>Other Receipts -</t>
  </si>
  <si>
    <t xml:space="preserve">  Bookmobile Receipts</t>
  </si>
  <si>
    <t>Less: Disbursements</t>
  </si>
  <si>
    <t>DISBURSEMENTS SUMMARY</t>
  </si>
  <si>
    <t xml:space="preserve">  Pretrial Diversion</t>
  </si>
  <si>
    <t>TOTAL BUDGET OF DISBURSEMENTS</t>
  </si>
  <si>
    <t>DISBURSEMENTS/REQUIREMENTS</t>
  </si>
  <si>
    <t>TOTAL DISBURSEMENTS/REQUIREMENTS</t>
  </si>
  <si>
    <t xml:space="preserve">    Auto/Pickup Insurance</t>
  </si>
  <si>
    <t>TOTAL RESOURCES AVAILABLE</t>
  </si>
  <si>
    <t>LESS DISBURSEMENTS</t>
  </si>
  <si>
    <t>NOTE:  To present a balanced budget, TOTAL RESOURCES AVAILABLE must agree with TOTAL REQUIREMENTS of the Fund in the proposed and adopted columns.</t>
  </si>
  <si>
    <t>TOTAL DISBURSEMENTS (To C-1-2)</t>
  </si>
  <si>
    <t>LESS:  DISBURSEMENTS</t>
  </si>
  <si>
    <t>TOTAL DISBURSEMENTS</t>
  </si>
  <si>
    <t>2 2800</t>
  </si>
  <si>
    <t xml:space="preserve">  Institution Costs -</t>
  </si>
  <si>
    <t>2 2801</t>
  </si>
  <si>
    <t xml:space="preserve">    Norfolk Regional Center</t>
  </si>
  <si>
    <t>2 2802</t>
  </si>
  <si>
    <t xml:space="preserve">    Beatrice State Home</t>
  </si>
  <si>
    <t>2 2803</t>
  </si>
  <si>
    <t xml:space="preserve">    Hastings Regional Center</t>
  </si>
  <si>
    <t>2 2804</t>
  </si>
  <si>
    <t xml:space="preserve">    Nebraska Psychiatric Center</t>
  </si>
  <si>
    <t>2 2805</t>
  </si>
  <si>
    <t xml:space="preserve">    Lincoln Regional Center</t>
  </si>
  <si>
    <t>2 4001</t>
  </si>
  <si>
    <t xml:space="preserve">  Sanitary Landfill</t>
  </si>
  <si>
    <t>2 4300</t>
  </si>
  <si>
    <t>2 4400</t>
  </si>
  <si>
    <t xml:space="preserve">  Intergovernmental Payments</t>
  </si>
  <si>
    <t>2 4401</t>
  </si>
  <si>
    <t>2 4403</t>
  </si>
  <si>
    <t>2 4404</t>
  </si>
  <si>
    <t>2 4405</t>
  </si>
  <si>
    <t>2 4406</t>
  </si>
  <si>
    <t>2 4408</t>
  </si>
  <si>
    <t>2 4411</t>
  </si>
  <si>
    <t>2 4414</t>
  </si>
  <si>
    <t>2 4420</t>
  </si>
  <si>
    <t>2 4421</t>
  </si>
  <si>
    <t>2 4422</t>
  </si>
  <si>
    <t>2 4426</t>
  </si>
  <si>
    <t>2 4427</t>
  </si>
  <si>
    <t>2 4428</t>
  </si>
  <si>
    <t>2 4429</t>
  </si>
  <si>
    <t>2 4430</t>
  </si>
  <si>
    <t>2 4432</t>
  </si>
  <si>
    <t>2 4434</t>
  </si>
  <si>
    <t>2 6900</t>
  </si>
  <si>
    <t xml:space="preserve">  Judgments</t>
  </si>
  <si>
    <t>2 7200</t>
  </si>
  <si>
    <t xml:space="preserve">  Abandoned Cemetery Maintenance</t>
  </si>
  <si>
    <t>2 7300</t>
  </si>
  <si>
    <t xml:space="preserve">  Cadastral Maps</t>
  </si>
  <si>
    <t>2 7400</t>
  </si>
  <si>
    <t xml:space="preserve">  Budget Assistance</t>
  </si>
  <si>
    <t>2 8300</t>
  </si>
  <si>
    <t xml:space="preserve">  Probation Costs</t>
  </si>
  <si>
    <t>2 8301</t>
  </si>
  <si>
    <t>2 8302</t>
  </si>
  <si>
    <t>2 9900</t>
  </si>
  <si>
    <t>3 0200</t>
  </si>
  <si>
    <t xml:space="preserve">  Materials -</t>
  </si>
  <si>
    <t>5 0300</t>
  </si>
  <si>
    <t xml:space="preserve">  Machinery and Equipment</t>
  </si>
  <si>
    <t>5 1100</t>
  </si>
  <si>
    <t xml:space="preserve">  Other Equipment</t>
  </si>
  <si>
    <t>ROAD</t>
  </si>
  <si>
    <t xml:space="preserve">INTERGOVERNMENTAL FEDERAL </t>
  </si>
  <si>
    <t>333 01</t>
  </si>
  <si>
    <t xml:space="preserve">  Federal Aid Secondary</t>
  </si>
  <si>
    <t>334 01</t>
  </si>
  <si>
    <t xml:space="preserve">  Emergency Flood Relief</t>
  </si>
  <si>
    <t>335 01</t>
  </si>
  <si>
    <t xml:space="preserve">  Forest Reserve</t>
  </si>
  <si>
    <t xml:space="preserve">  Pro-Rate Motor Vehicle</t>
  </si>
  <si>
    <t>347 01</t>
  </si>
  <si>
    <t xml:space="preserve">  Highway/Street Allocation</t>
  </si>
  <si>
    <t xml:space="preserve">  Incentive Payments</t>
  </si>
  <si>
    <t xml:space="preserve">  Motor Vehicle Fee</t>
  </si>
  <si>
    <t xml:space="preserve">  Motor Vehicle Taxes</t>
  </si>
  <si>
    <t xml:space="preserve">  Interlocal Government Payments</t>
  </si>
  <si>
    <t xml:space="preserve">  In-Lieu-of-Tax - 1957/Prior</t>
  </si>
  <si>
    <t xml:space="preserve">  In-Lieu-of-Tax - 5% Gross Revenue</t>
  </si>
  <si>
    <t xml:space="preserve">  In-Lieu-of-Tax - Housing Authority</t>
  </si>
  <si>
    <t>420 01</t>
  </si>
  <si>
    <t xml:space="preserve">  Machine Hire</t>
  </si>
  <si>
    <t>Page C-1-1</t>
  </si>
  <si>
    <t xml:space="preserve">INTERGOVERNMENTAL LOCAL  </t>
  </si>
  <si>
    <t xml:space="preserve">  Sale of Surplus Property - Misc.</t>
  </si>
  <si>
    <t>PERSONAL &amp; REAL PROPERTY TAXES</t>
  </si>
  <si>
    <t>Page C-1-2</t>
  </si>
  <si>
    <t>1 0300</t>
  </si>
  <si>
    <t xml:space="preserve">  Regular Time Salary:</t>
  </si>
  <si>
    <t>1 0301</t>
  </si>
  <si>
    <t xml:space="preserve">    Administrative</t>
  </si>
  <si>
    <t xml:space="preserve">    Engineering</t>
  </si>
  <si>
    <t xml:space="preserve">    Maintenance</t>
  </si>
  <si>
    <t>1 0304</t>
  </si>
  <si>
    <t xml:space="preserve">    Construction</t>
  </si>
  <si>
    <t xml:space="preserve">    Clerical</t>
  </si>
  <si>
    <t>1 0306</t>
  </si>
  <si>
    <t xml:space="preserve">    Custodial</t>
  </si>
  <si>
    <t xml:space="preserve">    Health and Accident</t>
  </si>
  <si>
    <t xml:space="preserve">  Retirement Contributions</t>
  </si>
  <si>
    <t xml:space="preserve">  Other Personal Services -</t>
  </si>
  <si>
    <t>Utilities -</t>
  </si>
  <si>
    <t xml:space="preserve">    Electricity</t>
  </si>
  <si>
    <t>Page C-1-3</t>
  </si>
  <si>
    <t>OPERATING EXPENSES - CONCLUDED:</t>
  </si>
  <si>
    <t>2 1400</t>
  </si>
  <si>
    <t xml:space="preserve">    Dues, Subscriptions, Registrations, etc.</t>
  </si>
  <si>
    <t>Page C-1-4</t>
  </si>
  <si>
    <t>SUPPLIES AND MATERIALS - CONTINUED:</t>
  </si>
  <si>
    <t xml:space="preserve">    Shop Supplies</t>
  </si>
  <si>
    <t xml:space="preserve">    Shop Tools</t>
  </si>
  <si>
    <t>3 0201</t>
  </si>
  <si>
    <t xml:space="preserve">    Asphaltic</t>
  </si>
  <si>
    <t>3 0202</t>
  </si>
  <si>
    <t xml:space="preserve">    Gravel and Borrow</t>
  </si>
  <si>
    <t>3 0206</t>
  </si>
  <si>
    <t xml:space="preserve">    Culverts</t>
  </si>
  <si>
    <t>3 0207</t>
  </si>
  <si>
    <t>341 70</t>
  </si>
  <si>
    <t>Reimb. of Indigent Defense Services</t>
  </si>
  <si>
    <t xml:space="preserve">    Steel Products</t>
  </si>
  <si>
    <t>3 0208</t>
  </si>
  <si>
    <t xml:space="preserve">    Lumber</t>
  </si>
  <si>
    <t xml:space="preserve">    Machinery &amp; Equipment Fuel</t>
  </si>
  <si>
    <t xml:space="preserve">    Machinery and Equipment Grease &amp; Oil</t>
  </si>
  <si>
    <t xml:space="preserve">    Machinery &amp; Equip. Tire &amp; Tire Repair</t>
  </si>
  <si>
    <t>3 0300</t>
  </si>
  <si>
    <t xml:space="preserve">  Traffic Control -</t>
  </si>
  <si>
    <t>3 0301</t>
  </si>
  <si>
    <t>3 0304</t>
  </si>
  <si>
    <t xml:space="preserve">    Guide Posts and Delineators</t>
  </si>
  <si>
    <t>3 0305</t>
  </si>
  <si>
    <t>3 0306</t>
  </si>
  <si>
    <t xml:space="preserve">    Pavement Marking</t>
  </si>
  <si>
    <t>3 0308</t>
  </si>
  <si>
    <t xml:space="preserve">    Flares, Flags, Barricades</t>
  </si>
  <si>
    <t>Page C-1-5</t>
  </si>
  <si>
    <t>SUPPLIES AND MATERIALS - CONCLUDED:</t>
  </si>
  <si>
    <t>3 0400</t>
  </si>
  <si>
    <t xml:space="preserve">  Miscellaneous Supplies and Materials</t>
  </si>
  <si>
    <t xml:space="preserve">  Road Equipment Rental</t>
  </si>
  <si>
    <t>5 0100</t>
  </si>
  <si>
    <t xml:space="preserve">  Land -</t>
  </si>
  <si>
    <t>5 0101</t>
  </si>
  <si>
    <t xml:space="preserve">    Right-of-Way</t>
  </si>
  <si>
    <t>5 0200</t>
  </si>
  <si>
    <t xml:space="preserve">  Buildings</t>
  </si>
  <si>
    <t xml:space="preserve">  Machinery and Equipment -</t>
  </si>
  <si>
    <t>5 0307</t>
  </si>
  <si>
    <t>Page C-1-6</t>
  </si>
  <si>
    <t>CAPITAL OUTLAY - CONTINUED:</t>
  </si>
  <si>
    <t>5 1200</t>
  </si>
  <si>
    <t>5 1201</t>
  </si>
  <si>
    <t xml:space="preserve">    Armor Coating</t>
  </si>
  <si>
    <t>5 1202</t>
  </si>
  <si>
    <t xml:space="preserve">    Grading</t>
  </si>
  <si>
    <t>5 1211</t>
  </si>
  <si>
    <t xml:space="preserve">    Bridges</t>
  </si>
  <si>
    <t xml:space="preserve">    Architectural</t>
  </si>
  <si>
    <t>Page C-1-7</t>
  </si>
  <si>
    <t>CAPITAL OUTLAY - CONCLUDED:</t>
  </si>
  <si>
    <t>6 ----</t>
  </si>
  <si>
    <t>6 0100</t>
  </si>
  <si>
    <t xml:space="preserve">  Principal Retirement</t>
  </si>
  <si>
    <t>6 0200</t>
  </si>
  <si>
    <t xml:space="preserve">  Interest Payments</t>
  </si>
  <si>
    <t>7 ----</t>
  </si>
  <si>
    <t>7 0200</t>
  </si>
  <si>
    <t>346 03</t>
  </si>
  <si>
    <t>ROAD/BRIDGE</t>
  </si>
  <si>
    <t>DEBT SERVICE</t>
  </si>
  <si>
    <t xml:space="preserve">  Official's Salaries</t>
  </si>
  <si>
    <t xml:space="preserve">  Regular Time Salary - Clerical</t>
  </si>
  <si>
    <t xml:space="preserve">  Part-Time - Clerical</t>
  </si>
  <si>
    <t>TOTAL CAPITAL OUTLAY:</t>
  </si>
  <si>
    <t>Dated ________________________, __________</t>
  </si>
  <si>
    <t>Page C-_____-1</t>
  </si>
  <si>
    <t>Auditor of Public Accounts</t>
  </si>
  <si>
    <t>Taxing
District</t>
  </si>
  <si>
    <t>Fire
District</t>
  </si>
  <si>
    <t>County</t>
  </si>
  <si>
    <t>COUNTY TREASURER SUMMARY OF UNCOLLECTED TAXES</t>
  </si>
  <si>
    <t>Tax Year</t>
  </si>
  <si>
    <t>Amount</t>
  </si>
  <si>
    <t>__________________________ _____________</t>
  </si>
  <si>
    <t>344 05</t>
  </si>
  <si>
    <t>Property Tax Credit</t>
  </si>
  <si>
    <t>346 05</t>
  </si>
  <si>
    <t>Nameplate Capacity Tax</t>
  </si>
  <si>
    <t xml:space="preserve">  Property Tax Credit</t>
  </si>
  <si>
    <t xml:space="preserve">  Nameplate Capacity Tax</t>
  </si>
  <si>
    <t>Checklist of Items to Be Completed and Submitted</t>
  </si>
  <si>
    <t>Page 1 (Cover Page):</t>
  </si>
  <si>
    <t>Total Certified Valuation was completed.</t>
  </si>
  <si>
    <t>Resolution adopting budget was approved by County Board.</t>
  </si>
  <si>
    <t>Net Fund Balance amount agrees to previous column Balance Forward/Cash Reserve Amount.</t>
  </si>
  <si>
    <t>Total Disbursements and Transfers amount agrees to Schedule of Budgeted Disbursements.</t>
  </si>
  <si>
    <t>Transfers IN agree to Transfers OUT.</t>
  </si>
  <si>
    <t>Correspondence Information is completed, indicating Contact For Correspondence.</t>
  </si>
  <si>
    <t>Schedule of Budgeted Disbursements:</t>
  </si>
  <si>
    <t>Total Disbursements and Transfers agrees to Total Disbursements and Transfers on Summary of All Funds.</t>
  </si>
  <si>
    <t>Attachments:</t>
  </si>
  <si>
    <t>Certification of Valuation.  (From County Assessor)</t>
  </si>
  <si>
    <t>Publisher’s Affidavit of Publication for the Notice of Budget Hearing.</t>
  </si>
  <si>
    <t>County Treasurer Summary of Uncollected Taxes.</t>
  </si>
  <si>
    <t>Contact Information</t>
  </si>
  <si>
    <r>
      <t>Telephone:</t>
    </r>
    <r>
      <rPr>
        <sz val="11"/>
        <rFont val="Arial"/>
        <family val="2"/>
      </rPr>
      <t xml:space="preserve">  (402) 471-2111            </t>
    </r>
    <r>
      <rPr>
        <b/>
        <sz val="11"/>
        <rFont val="Arial"/>
        <family val="2"/>
      </rPr>
      <t xml:space="preserve"> FAX:  </t>
    </r>
    <r>
      <rPr>
        <sz val="11"/>
        <rFont val="Arial"/>
        <family val="2"/>
      </rPr>
      <t>(402) 471-3301</t>
    </r>
  </si>
  <si>
    <r>
      <t xml:space="preserve">(Certification of Valuation(s) from County Assessor </t>
    </r>
    <r>
      <rPr>
        <b/>
        <i/>
        <sz val="9"/>
        <rFont val="Arial"/>
        <family val="2"/>
      </rPr>
      <t>MUST</t>
    </r>
    <r>
      <rPr>
        <i/>
        <sz val="9"/>
        <rFont val="Arial"/>
        <family val="2"/>
      </rPr>
      <t xml:space="preserve"> be attached)</t>
    </r>
  </si>
  <si>
    <t>Name</t>
  </si>
  <si>
    <t>Property Taxes
Other Than
Bonds</t>
  </si>
  <si>
    <t>Bond
Property
Taxes</t>
  </si>
  <si>
    <t>Valuation</t>
  </si>
  <si>
    <t>General Tax Levy</t>
  </si>
  <si>
    <t>Bond
Tax Levy</t>
  </si>
  <si>
    <t>Countywide Entities</t>
  </si>
  <si>
    <t>Ag. Society</t>
  </si>
  <si>
    <t>Total Countywide Entities</t>
  </si>
  <si>
    <t>Levy Authority - County levy limit is 45 cents plus 5 cents for interlocal agreements. (77-3442)</t>
  </si>
  <si>
    <t>County levy limit</t>
  </si>
  <si>
    <t>County property taxes designated for interlocal agreements</t>
  </si>
  <si>
    <t>Other entities property taxes designated for interlocal agreements</t>
  </si>
  <si>
    <t>Total County Levy Authority (Cannot exceed 50 cents)</t>
  </si>
  <si>
    <t>Levy Limit Analysis</t>
  </si>
  <si>
    <t>Countywide General Levy (Line 13)</t>
  </si>
  <si>
    <t>Fire District  - Largest General Levy Authority granted by County Board</t>
  </si>
  <si>
    <t>Township - Largest General Levy Authority granted by County Board</t>
  </si>
  <si>
    <t>Cemetery District  - Largest General Levy Authority granted by County Board</t>
  </si>
  <si>
    <t>Irrigation District  - Largest General Levy Authority granted by County Board</t>
  </si>
  <si>
    <t>Drainage District  - Largest General Levy Authority granted by County Board</t>
  </si>
  <si>
    <t>Rural Water District  - Largest General Levy Authority granted by County Board</t>
  </si>
  <si>
    <t>Other Districts  - Largest General Levy Authority granted by County Board</t>
  </si>
  <si>
    <t>Largest possible district levy</t>
  </si>
  <si>
    <t>Non-Countywide Entities under County Levy Authority</t>
  </si>
  <si>
    <t>Ex. Fire District 1</t>
  </si>
  <si>
    <t>County-wide Levy</t>
  </si>
  <si>
    <t>Cemetery District</t>
  </si>
  <si>
    <t>Irrigation District</t>
  </si>
  <si>
    <t>Drainage District</t>
  </si>
  <si>
    <t>Rural Water District</t>
  </si>
  <si>
    <t>Other
District</t>
  </si>
  <si>
    <t>Total Levy
Allocated</t>
  </si>
  <si>
    <t>(Column 1)</t>
  </si>
  <si>
    <t>(Column 2)</t>
  </si>
  <si>
    <t>(Column 3)</t>
  </si>
  <si>
    <t>(Column 4)</t>
  </si>
  <si>
    <t>(Column 5)</t>
  </si>
  <si>
    <t>(Column 6)</t>
  </si>
  <si>
    <t>(Column 7)</t>
  </si>
  <si>
    <t>(Column 8)</t>
  </si>
  <si>
    <t>(Column 9)</t>
  </si>
  <si>
    <t>Example</t>
  </si>
  <si>
    <t>Ex. Tax District 1</t>
  </si>
  <si>
    <t>Cash Reserve Percentage</t>
  </si>
  <si>
    <t>360 18</t>
  </si>
  <si>
    <t>TAXES</t>
  </si>
  <si>
    <t>Personal and Real Property Taxes</t>
  </si>
  <si>
    <t>311 00</t>
  </si>
  <si>
    <t>LICENSES AND PERMITS</t>
  </si>
  <si>
    <t>Total Taxes</t>
  </si>
  <si>
    <t>Total Licenses and Permits</t>
  </si>
  <si>
    <t>Total Local Intergovernmental</t>
  </si>
  <si>
    <t xml:space="preserve">  Reimbursement</t>
  </si>
  <si>
    <t>Transfers In -</t>
  </si>
  <si>
    <t>325 01</t>
  </si>
  <si>
    <t>Building Permits</t>
  </si>
  <si>
    <t>325 05</t>
  </si>
  <si>
    <t>Zoning Permits</t>
  </si>
  <si>
    <t>LOCAL CHARGES FOR SERVICES</t>
  </si>
  <si>
    <t>BALANCE FORWARD /CASH RESERVE</t>
  </si>
  <si>
    <t>Total Transfer In</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</si>
  <si>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</si>
  <si>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</si>
  <si>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</si>
  <si>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</si>
  <si>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</si>
  <si>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ENTITY OFFICIAL ADDRESS</t>
  </si>
  <si>
    <t>If no official address, please provide address where correspondence should be sent</t>
  </si>
  <si>
    <t>NAME</t>
  </si>
  <si>
    <t>ADDRESS</t>
  </si>
  <si>
    <t>CITY &amp; ZIP CODE</t>
  </si>
  <si>
    <t>TELEPHONE</t>
  </si>
  <si>
    <t>WEBSITE</t>
  </si>
  <si>
    <t>TITLE /FIRM NAME</t>
  </si>
  <si>
    <t>Chairperson</t>
  </si>
  <si>
    <t>EMAIL ADDRESS</t>
  </si>
  <si>
    <t>Board Chairperson</t>
  </si>
  <si>
    <t>Clerk / Treasurer / Superintendent / Other</t>
  </si>
  <si>
    <t>Preparer</t>
  </si>
  <si>
    <t>COUNTY CLERK</t>
  </si>
  <si>
    <t>SECTION B:</t>
  </si>
  <si>
    <r>
      <t xml:space="preserve">  Transfers Out  </t>
    </r>
    <r>
      <rPr>
        <i/>
        <sz val="10"/>
        <rFont val="Arial"/>
        <family val="2"/>
      </rPr>
      <t>(Must agree to Transfers In Below)</t>
    </r>
  </si>
  <si>
    <t>Resolution of Adoption and Appropriations</t>
  </si>
  <si>
    <t>Total Levy is 45 cents or less.</t>
  </si>
  <si>
    <t>Submission Information</t>
  </si>
  <si>
    <t>Lincoln, NE 68509</t>
  </si>
  <si>
    <r>
      <rPr>
        <b/>
        <sz val="11"/>
        <rFont val="Arial"/>
        <family val="2"/>
      </rPr>
      <t xml:space="preserve">1.  </t>
    </r>
    <r>
      <rPr>
        <sz val="11"/>
        <rFont val="Arial"/>
        <family val="2"/>
      </rPr>
      <t>Auditor of Public Accounts -Electronically or by mail</t>
    </r>
  </si>
  <si>
    <r>
      <rPr>
        <b/>
        <sz val="11"/>
        <rFont val="Arial"/>
        <family val="2"/>
      </rPr>
      <t>2.</t>
    </r>
    <r>
      <rPr>
        <sz val="11"/>
        <rFont val="Arial"/>
        <family val="2"/>
      </rPr>
      <t xml:space="preserve">  County Board (SEC. 13-508), C/O County Clerk</t>
    </r>
  </si>
  <si>
    <t>Note:  Attach a copy of the resolution sent to the Districts outlining how much levy authority the County Board authorized them to have.</t>
  </si>
  <si>
    <t>REPORT OF JOINT PUBLIC AGENCY AND INTERLOCAL AGREEMENTS</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</si>
  <si>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</si>
  <si>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</si>
  <si>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</si>
  <si>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ABC County, 123 City</t>
  </si>
  <si>
    <t>7/1/16 to indefinite</t>
  </si>
  <si>
    <t>911 Dispatching Services</t>
  </si>
  <si>
    <t>REPORT OF TRADE NAMES, CORPORATE NAMES, BUSINESS NAMES</t>
  </si>
  <si>
    <t>List all Trade Names, Corporate Names and Business Names under which the political subdivision conducted business.</t>
  </si>
  <si>
    <t>Total Certified Valuation</t>
  </si>
  <si>
    <t>Instructions</t>
  </si>
  <si>
    <t>Interlocal Agreements are contracts or agreements between two or more government subdivisions in accordance with the Interlocal Cooperation Act.  Statute 13-801</t>
  </si>
  <si>
    <t>Reminders</t>
  </si>
  <si>
    <t>Name of County (ALL CAPITAL LETTERS):</t>
  </si>
  <si>
    <t>___________</t>
  </si>
  <si>
    <t>Do not include the word "County"</t>
  </si>
  <si>
    <t>Page</t>
  </si>
  <si>
    <t>If you need additional rows, a second page has been added to the end of the tabs</t>
  </si>
  <si>
    <t>Input</t>
  </si>
  <si>
    <t>Current Valuation</t>
  </si>
  <si>
    <t>Prior Valuation</t>
  </si>
  <si>
    <t>Prior Year Property Tax Request</t>
  </si>
  <si>
    <t>Prior Year Operating Budget Amount</t>
  </si>
  <si>
    <t>Prior Year Tax Levy Rate</t>
  </si>
  <si>
    <t>Outstanding Bond Principal on Last Day of Fiscal Year</t>
  </si>
  <si>
    <t>This represents the principal portion of the anticipated bonded indebtedness the subdivision has on the last day of the fiscal year.</t>
  </si>
  <si>
    <t>Outstanding Bond Interest on Last Day of Fiscal Year</t>
  </si>
  <si>
    <t>This represents the interest portion of the anticipated bonded indebtedness the subdivision has on the last day of the fiscal year.</t>
  </si>
  <si>
    <t>Total Certified Valuation will come from the County Assessor's on or before August 20th</t>
  </si>
  <si>
    <t>This number comes from the prior budget Cover Page</t>
  </si>
  <si>
    <t>This number comes from prior budget Summary of All Funds page -Total Disbursements and Transfers</t>
  </si>
  <si>
    <t>This number represents the levy set by the County for the prior year budget</t>
  </si>
  <si>
    <t>Total Available Resources Before Property Taxes
(5)</t>
  </si>
  <si>
    <t>Total Personal and Real Property Tax Requirement
(6)</t>
  </si>
  <si>
    <t>Bond Purposes</t>
  </si>
  <si>
    <t>Non-Bond Purposes</t>
  </si>
  <si>
    <t>Total</t>
  </si>
  <si>
    <t>Breakdown of Property Tax</t>
  </si>
  <si>
    <t>Change</t>
  </si>
  <si>
    <t>Operating Budget</t>
  </si>
  <si>
    <t>Property Tax Request</t>
  </si>
  <si>
    <t>Tax Rate</t>
  </si>
  <si>
    <t>Tax Rate if Prior Tax Request was at Current Valuation</t>
  </si>
  <si>
    <t>Reminder:  This resolution is for approval of the Budget, the Board must also do a resolution for the Property Tax Request</t>
  </si>
  <si>
    <t>A sample for of the Property Tax Request Resolution can be found on State Auditors website below the budget forms.</t>
  </si>
  <si>
    <t>Notice must be published 4 days prior to hearing date.  State Statute 13-506 states "For purposes of such notice, the four calendar days shall include the day of publication but not the day of hearing."</t>
  </si>
  <si>
    <t>Resolution adopting tax request amount</t>
  </si>
  <si>
    <t>Page 1</t>
  </si>
  <si>
    <t>Column A</t>
  </si>
  <si>
    <t>List entities the county allocates a tax levy which is applied to all properties in the County.</t>
  </si>
  <si>
    <t>Column B</t>
  </si>
  <si>
    <t>All property taxes, other than bonds, authorized by the County Board.</t>
  </si>
  <si>
    <t>Column C</t>
  </si>
  <si>
    <t>Property Taxes for bonds.</t>
  </si>
  <si>
    <t>Column D</t>
  </si>
  <si>
    <t>Valuation of the entity.</t>
  </si>
  <si>
    <t>Column E</t>
  </si>
  <si>
    <t>This is the calculated general operating levy.</t>
  </si>
  <si>
    <t>Column F</t>
  </si>
  <si>
    <t>This is the calculated bond levy.</t>
  </si>
  <si>
    <t>Interlocals</t>
  </si>
  <si>
    <t>This is the amount of property taxes the County or other entities have designated for interlocal agreements.</t>
  </si>
  <si>
    <t>Note:  If (1) is greater than (2), no further analysis is needed.  If (2) is greater than (1), you need to complete the levy limit analysis by district, see Levy Limit page 2.</t>
  </si>
  <si>
    <t>Page 2</t>
  </si>
  <si>
    <t>Column 1</t>
  </si>
  <si>
    <t>List out the county tax districts.  (Each line may include multiple districts if the districts all have the same subdivisions under the County Levy Limit.)</t>
  </si>
  <si>
    <t>Column 2</t>
  </si>
  <si>
    <t>Enter the county levy.</t>
  </si>
  <si>
    <t>Column 3-8</t>
  </si>
  <si>
    <t>Enter the levies for the subdivisions (excluding bond levies) which fall under the county levy authority.  If the county established maximum levels by political subdivision, the maximum levy amount can be entered here.</t>
  </si>
  <si>
    <t>Column 9</t>
  </si>
  <si>
    <t>This is the sum of the subdivision levies and the county levy.  (Cannot exceed 50 cents.)</t>
  </si>
  <si>
    <t>Page 3</t>
  </si>
  <si>
    <t>This form is for your use only to help with setting levies, it does not need to be submitted with budget forms</t>
  </si>
  <si>
    <t>Levy Limit Information</t>
  </si>
  <si>
    <t>The Constitution of the State of Nebraska states a county shall never assess taxes the aggregate of which shall exceed fifty cents except for the payment of indebtedness authorized by a vote of the people of the county.</t>
  </si>
  <si>
    <t>The levy limit applicable to counties is 45 cents plus 5 cents for interlocal agreements.  The county may allocate up to 15 cents to miscellaneous subdivisions.  Excluded from the miscellaneous subdivisions levy limit are:</t>
  </si>
  <si>
    <t>Public Safety Communication Projects</t>
  </si>
  <si>
    <t>State Statute Section 86-416 allows counties, municipalities, and fire districts to levy a special tax for Public Safety Communication Projects.  The special tax has the same status as Bonded Indebtedness.</t>
  </si>
  <si>
    <t>Public Facilities Construction Projects</t>
  </si>
  <si>
    <t>State Statute Sections 72-2301 through 72-2308 allows a county to issue bonds to finance public facilities construction projects.  The taxes levied are not subject to the 45 cents plus 5, but are subject to the constitution limit.</t>
  </si>
  <si>
    <t>Step by Step Information</t>
  </si>
  <si>
    <t>Basic Data Input</t>
  </si>
  <si>
    <t>Fill in each box, this will allow information to flow throughout the documents</t>
  </si>
  <si>
    <r>
      <t xml:space="preserve">Summary All Funds - </t>
    </r>
    <r>
      <rPr>
        <sz val="10"/>
        <rFont val="Calibri"/>
        <family val="2"/>
        <scheme val="minor"/>
      </rPr>
      <t>This page should include information for all funds</t>
    </r>
  </si>
  <si>
    <t xml:space="preserve">Complete first and second columns based on actual numbers for prior fiscal years.  The ending balance should represent all the County funds. </t>
  </si>
  <si>
    <t>Complete column 3 with proposed budget numbers for upcoming fiscal year and column 4 with adopted budgeted numbers.</t>
  </si>
  <si>
    <t>Budgeted Disb.</t>
  </si>
  <si>
    <t>Levy Limit Page 1</t>
  </si>
  <si>
    <t>Complete information from county levy and all subdivisions that are under the county levy limit.  Follow directions on form, Page 2 &amp; 3 may not be necessary.</t>
  </si>
  <si>
    <t>Cover Page</t>
  </si>
  <si>
    <t>List every fund that is setting a levy, breakdown property tax amount between bond and non-bond amounts</t>
  </si>
  <si>
    <t>Message</t>
  </si>
  <si>
    <r>
      <t xml:space="preserve">The County Budget Act (State Statute Section 23-904) requires a budget message to be completed by the budget making authority outlining the fiscal policy for the budget period.  The budget message </t>
    </r>
    <r>
      <rPr>
        <b/>
        <u/>
        <sz val="10"/>
        <rFont val="Calibri"/>
        <family val="2"/>
        <scheme val="minor"/>
      </rPr>
      <t>must include</t>
    </r>
    <r>
      <rPr>
        <sz val="10"/>
        <rFont val="Calibri"/>
        <family val="2"/>
        <scheme val="minor"/>
      </rPr>
      <t xml:space="preserve"> a list of all </t>
    </r>
    <r>
      <rPr>
        <b/>
        <u/>
        <sz val="10"/>
        <rFont val="Calibri"/>
        <family val="2"/>
        <scheme val="minor"/>
      </rPr>
      <t>Petty Cash amounts</t>
    </r>
    <r>
      <rPr>
        <sz val="10"/>
        <rFont val="Calibri"/>
        <family val="2"/>
        <scheme val="minor"/>
      </rPr>
      <t xml:space="preserve"> being held by officials.</t>
    </r>
  </si>
  <si>
    <t>Resolution</t>
  </si>
  <si>
    <t>The Board must pass a resolution adopting the budget, this is an example form that you may use.</t>
  </si>
  <si>
    <t>Correspondence</t>
  </si>
  <si>
    <t>Complete all correspondence information</t>
  </si>
  <si>
    <t>Uncollected Taxes</t>
  </si>
  <si>
    <t>These numbers will come from the County Treasurer and will represent countywide uncollected taxes at June 30</t>
  </si>
  <si>
    <t>Interlocal Agreement</t>
  </si>
  <si>
    <t>Checklist</t>
  </si>
  <si>
    <t>Review items listed on the Checklist sheet to eliminate errors</t>
  </si>
  <si>
    <t>Publish and Hold Hearings</t>
  </si>
  <si>
    <t>Need to publish information about hearings 4 days prior to date of hearings in a newspaper of general circulation in the subdivision</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</si>
  <si>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</si>
  <si>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</si>
  <si>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</si>
  <si>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</si>
  <si>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 xml:space="preserve">   Certification of Valuation(s).  (From County Assessor)</t>
  </si>
  <si>
    <t xml:space="preserve">   Board minutes approving Budget.</t>
  </si>
  <si>
    <t xml:space="preserve">   Resolution to subdivisions giving levy authorizations</t>
  </si>
  <si>
    <t xml:space="preserve">   Resolution adopting tax request amount</t>
  </si>
  <si>
    <t xml:space="preserve">   Publisher’s Affidavit of Publication for the Notice of Budget Hearing.</t>
  </si>
  <si>
    <t xml:space="preserve">  County Treasurer Summary of Uncollected Taxes.</t>
  </si>
  <si>
    <r>
      <t xml:space="preserve">  Special election Sample Ballot and Election Results.  </t>
    </r>
    <r>
      <rPr>
        <b/>
        <i/>
        <sz val="10"/>
        <rFont val="Calibri"/>
        <family val="2"/>
        <scheme val="minor"/>
      </rPr>
      <t>(If Applicable)</t>
    </r>
  </si>
  <si>
    <t xml:space="preserve">  Interlocal Agreement and Trade Name Report</t>
  </si>
  <si>
    <r>
      <t xml:space="preserve">  </t>
    </r>
    <r>
      <rPr>
        <sz val="10"/>
        <rFont val="Calibri"/>
        <family val="2"/>
        <scheme val="minor"/>
      </rPr>
      <t xml:space="preserve">Board minutes approving a special tax for a Public Safety Communication Project.  </t>
    </r>
    <r>
      <rPr>
        <b/>
        <i/>
        <sz val="10"/>
        <rFont val="Calibri"/>
        <family val="2"/>
        <scheme val="minor"/>
      </rPr>
      <t>(If Applicable)</t>
    </r>
  </si>
  <si>
    <r>
      <t xml:space="preserve">  Resolution authorizing bonds for Public Facilities Construction Projects.  </t>
    </r>
    <r>
      <rPr>
        <b/>
        <i/>
        <sz val="10"/>
        <rFont val="Calibri"/>
        <family val="2"/>
        <scheme val="minor"/>
      </rPr>
      <t>(If Applicable)</t>
    </r>
  </si>
  <si>
    <t>Overall Information</t>
  </si>
  <si>
    <t>UNDER NO CIRCUMSTANCES WILL PASSWORDS BE GIVEN OUT.  Either the cell is locked because it contains a formula or verbiage that needs to remain consistent on every budget.</t>
  </si>
  <si>
    <t>Issues with Forms</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</si>
  <si>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</si>
  <si>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 xml:space="preserve">  </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</si>
  <si>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</si>
  <si>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Fund Information</t>
  </si>
  <si>
    <r>
      <t>Section B</t>
    </r>
    <r>
      <rPr>
        <sz val="10"/>
        <rFont val="Calibri"/>
        <family val="2"/>
        <scheme val="minor"/>
      </rPr>
      <t xml:space="preserve"> is the receipts and disbursements pages for the General Fund.  The disbursements for the General Fund should be reported by function such as County Treasurer, County Clerk, etc.  We have formatted the General Fund to include common receipt and disbursement code numbers.  We have also included common functions used within the General Fund.  Your county will need to format the General Fund to meet your needs.  There are additional blank function pages to be used for your specific situation.  There are also blank lines for additional receipts and disbursements.  You only need to file the forms that are completed.  For example, if your county does not use the Noxious Weed Function within the General Fund, you do not need to file those pages.</t>
    </r>
  </si>
  <si>
    <r>
      <t>Section C</t>
    </r>
    <r>
      <rPr>
        <sz val="10"/>
        <rFont val="Calibri"/>
        <family val="2"/>
        <scheme val="minor"/>
      </rPr>
      <t xml:space="preserve"> is the receipts and disbursements pages for the other funds.  We have included pages for the most commonly used funds along with common receipt and disbursement code numbers.  There are additional blank fund pages to be used for additional funds.  Your county will need to format the fund pages to meet your specific situation.  You only need to file the fund pages that are completed.</t>
    </r>
  </si>
  <si>
    <r>
      <rPr>
        <b/>
        <sz val="10"/>
        <rFont val="Calibri"/>
        <family val="2"/>
        <scheme val="minor"/>
      </rPr>
      <t>Column 1</t>
    </r>
    <r>
      <rPr>
        <sz val="10"/>
        <rFont val="Calibri"/>
        <family val="2"/>
        <scheme val="minor"/>
      </rPr>
      <t xml:space="preserve"> – The information listed in Column 1 should be actual disbursements and receipts for the immediate preceding fiscal year.  This information is required by State Statute.</t>
    </r>
  </si>
  <si>
    <r>
      <rPr>
        <b/>
        <sz val="10"/>
        <rFont val="Calibri"/>
        <family val="2"/>
        <scheme val="minor"/>
      </rPr>
      <t xml:space="preserve">Column 2 </t>
    </r>
    <r>
      <rPr>
        <sz val="10"/>
        <rFont val="Calibri"/>
        <family val="2"/>
        <scheme val="minor"/>
      </rPr>
      <t>– The information listed in Column 2 should be actual disbursements and receipts for the current year.  This information is required by State Statute.</t>
    </r>
  </si>
  <si>
    <r>
      <rPr>
        <b/>
        <sz val="10"/>
        <rFont val="Calibri"/>
        <family val="2"/>
        <scheme val="minor"/>
      </rPr>
      <t>Column 3</t>
    </r>
    <r>
      <rPr>
        <sz val="10"/>
        <rFont val="Calibri"/>
        <family val="2"/>
        <scheme val="minor"/>
      </rPr>
      <t xml:space="preserve"> – The information listed in Column 3 should be the Official's Estimation of receipts and disbursements for the immediately ensuing fiscal year.</t>
    </r>
  </si>
  <si>
    <r>
      <rPr>
        <b/>
        <sz val="10"/>
        <rFont val="Calibri"/>
        <family val="2"/>
        <scheme val="minor"/>
      </rPr>
      <t xml:space="preserve">Column 4 </t>
    </r>
    <r>
      <rPr>
        <sz val="10"/>
        <rFont val="Calibri"/>
        <family val="2"/>
        <scheme val="minor"/>
      </rPr>
      <t>– The information listed in Column 4 should be the Board proposed budget of disbursements and receipts for the immediately ensuing fiscal year.</t>
    </r>
  </si>
  <si>
    <r>
      <rPr>
        <b/>
        <sz val="10"/>
        <rFont val="Calibri"/>
        <family val="2"/>
        <scheme val="minor"/>
      </rPr>
      <t xml:space="preserve">Column 5 </t>
    </r>
    <r>
      <rPr>
        <sz val="10"/>
        <rFont val="Calibri"/>
        <family val="2"/>
        <scheme val="minor"/>
      </rPr>
      <t>– The information listed in Column 5 should be the adopted budget of disbursements and receipts for the immediately ensuing fiscal year.  If the adopted budget is the same as the proposed budget, it is acceptable to indicate “same” in Column 5.</t>
    </r>
  </si>
  <si>
    <r>
      <t xml:space="preserve">Disbursements and Transfers Section.  </t>
    </r>
    <r>
      <rPr>
        <sz val="10"/>
        <rFont val="Calibri"/>
        <family val="2"/>
        <scheme val="minor"/>
      </rPr>
      <t>It will be necessary to split disbursements into categories of Operating, Capital Outlay, Debt Service, and Transfers Out to facilitate completion of the Fund Summary on Page A-3.  Operating Disbursements should include Personal Services, Operating Expenses, Supplies and Materials, and Equipment Rentals.  Use of additional sub-categories within each of these categories is recommended in order to provide sufficient detail as to the nature of the disbursement.</t>
    </r>
  </si>
  <si>
    <r>
      <t>Total Disbursements &amp; Transfers/Total Budget of Disbursements &amp; Transfers</t>
    </r>
    <r>
      <rPr>
        <sz val="10"/>
        <rFont val="Calibri"/>
        <family val="2"/>
        <scheme val="minor"/>
      </rPr>
      <t xml:space="preserve"> - This item is the total of all disbursements and transfers.  For the budget columns, this also is the amount legally available to be spent by the county during the fiscal year upon adoption of the budget.</t>
    </r>
  </si>
  <si>
    <r>
      <t>Necessary Cash Reserve</t>
    </r>
    <r>
      <rPr>
        <sz val="10"/>
        <rFont val="Calibri"/>
        <family val="2"/>
        <scheme val="minor"/>
      </rPr>
      <t xml:space="preserve"> - By law, you are entitled to a cash reserve not to exceed fifty percent of the Total Budget of Disbursements and Transfers less capital outlay for each fund.  For example, if you have a total budget of disbursements and transfers of $20,000; and $4,000 of that was for capital outlay, the maximum Necessary Cash Reserve is $8,000 (($20,000 - $4,000) X 50%)).  Cash reserves are an extremely important element of budgeting and provide a stable flow of cash during your fiscal year.  The necessary cash reserve limit </t>
    </r>
    <r>
      <rPr>
        <u/>
        <sz val="10"/>
        <rFont val="Calibri"/>
        <family val="2"/>
        <scheme val="minor"/>
      </rPr>
      <t>does not</t>
    </r>
    <r>
      <rPr>
        <sz val="10"/>
        <rFont val="Calibri"/>
        <family val="2"/>
        <scheme val="minor"/>
      </rPr>
      <t xml:space="preserve"> apply to Special Reserve Funds.</t>
    </r>
  </si>
  <si>
    <r>
      <t>Special Reserve Fund</t>
    </r>
    <r>
      <rPr>
        <sz val="10"/>
        <rFont val="Calibri"/>
        <family val="2"/>
        <scheme val="minor"/>
      </rPr>
      <t xml:space="preserve"> - Special Reserve Fund shall mean any special fund set aside by the county for a particular purpose and not available for disbursement for any other purpose.  Funds created for (a) the retirement of bonded indebtedness, (b) voter-approved sinking funds, or (c) statutorily authorized sinking funds shall be considered special reserve funds.</t>
    </r>
  </si>
  <si>
    <r>
      <t>Total Requirements</t>
    </r>
    <r>
      <rPr>
        <sz val="10"/>
        <rFont val="Calibri"/>
        <family val="2"/>
        <scheme val="minor"/>
      </rPr>
      <t xml:space="preserve"> - Total requirements is the sum of Total Disbursements &amp; Transfers/Total Budget of Disbursements &amp; Transfers and Necessary Cash Reserve.  To present a balanced budget this amount must agree to Total Resources Available in the beginning balances, receipts, and transfers section.  </t>
    </r>
    <r>
      <rPr>
        <u/>
        <sz val="10"/>
        <rFont val="Calibri"/>
        <family val="2"/>
        <scheme val="minor"/>
      </rPr>
      <t>YOU MUST PRESENT A BALANCED BUDGET</t>
    </r>
    <r>
      <rPr>
        <sz val="10"/>
        <rFont val="Calibri"/>
        <family val="2"/>
        <scheme val="minor"/>
      </rPr>
      <t>.</t>
    </r>
  </si>
  <si>
    <r>
      <rPr>
        <b/>
        <sz val="10"/>
        <rFont val="Calibri"/>
        <family val="2"/>
        <scheme val="minor"/>
      </rPr>
      <t>Beginning Balances, Receipts &amp; Transfers Section.</t>
    </r>
    <r>
      <rPr>
        <sz val="10"/>
        <rFont val="Calibri"/>
        <family val="2"/>
        <scheme val="minor"/>
      </rPr>
      <t xml:space="preserve">  It will be necessary to split receipts into categories of Intergovernmental Federal, Intergovernmental State, Intergovernmental Local, and Transfers In to facilitate completion of the Fund Summary on Page A-3.  Use of additional sub-categories within each of these categories is recommended in order to provide sufficient detail as to the nature of the receipt.</t>
    </r>
  </si>
  <si>
    <r>
      <t>Net Fund Balance</t>
    </r>
    <r>
      <rPr>
        <sz val="10"/>
        <rFont val="Calibri"/>
        <family val="2"/>
        <scheme val="minor"/>
      </rPr>
      <t xml:space="preserve"> - The total of the net cash balance, investments balance, and county treasurer’s balance at the beginning of the year.  This amount </t>
    </r>
    <r>
      <rPr>
        <u/>
        <sz val="10"/>
        <rFont val="Calibri"/>
        <family val="2"/>
        <scheme val="minor"/>
      </rPr>
      <t>must</t>
    </r>
    <r>
      <rPr>
        <sz val="10"/>
        <rFont val="Calibri"/>
        <family val="2"/>
        <scheme val="minor"/>
      </rPr>
      <t xml:space="preserve"> agree to the balance forward from the prior year.</t>
    </r>
  </si>
  <si>
    <r>
      <t xml:space="preserve">Personal and Real Property Taxes </t>
    </r>
    <r>
      <rPr>
        <sz val="10"/>
        <rFont val="Calibri"/>
        <family val="2"/>
        <scheme val="minor"/>
      </rPr>
      <t>- Record personal and real property taxes received (in Columns 1 &amp; 2) or required (Columns 3, 4, &amp; 5).  The personal and real property taxes required (Columns 3 – 5) includes the amounts that will be collected as Property Tax Credit.</t>
    </r>
  </si>
  <si>
    <r>
      <t>Total Resources Available</t>
    </r>
    <r>
      <rPr>
        <sz val="10"/>
        <rFont val="Calibri"/>
        <family val="2"/>
        <scheme val="minor"/>
      </rPr>
      <t xml:space="preserve"> - Sum of Net Fund Balance, Receipts, Transfers and Personal and Real Property Taxes.  To present a balanced budget this amount must agree to Total Requirements in the disbursements and transfers section.  </t>
    </r>
    <r>
      <rPr>
        <u/>
        <sz val="10"/>
        <rFont val="Calibri"/>
        <family val="2"/>
        <scheme val="minor"/>
      </rPr>
      <t>YOU MUST PRESENT A BALANCED BUDGET</t>
    </r>
    <r>
      <rPr>
        <sz val="10"/>
        <rFont val="Calibri"/>
        <family val="2"/>
        <scheme val="minor"/>
      </rPr>
      <t>.</t>
    </r>
  </si>
  <si>
    <r>
      <t xml:space="preserve">Disbursements &amp; Transfers </t>
    </r>
    <r>
      <rPr>
        <sz val="10"/>
        <rFont val="Calibri"/>
        <family val="2"/>
        <scheme val="minor"/>
      </rPr>
      <t>- Bring forward the disbursements and transfers total from the disbursements and transfers section in Columns 1 and 2 only.</t>
    </r>
  </si>
  <si>
    <r>
      <t>Balance Forward</t>
    </r>
    <r>
      <rPr>
        <sz val="10"/>
        <rFont val="Calibri"/>
        <family val="2"/>
        <scheme val="minor"/>
      </rPr>
      <t xml:space="preserve"> - Difference between Total Resources Available and Disbursements and Transfers.  This amount must agree to the Subtotal of beginning balances for the subsequent year.</t>
    </r>
  </si>
  <si>
    <r>
      <t xml:space="preserve">Schedule of Budgeted Disbursements. </t>
    </r>
    <r>
      <rPr>
        <sz val="10"/>
        <rFont val="Calibri"/>
        <family val="2"/>
        <scheme val="minor"/>
      </rPr>
      <t xml:space="preserve"> The Schedule of Budgeted Disbursements identifies disbursements by governmental type or business type.  Functions within each type have been outlined.  </t>
    </r>
  </si>
  <si>
    <t>The Governmental type activities are those through which most governmental functions are financed.  The following functions have been outlined along with a general definition:</t>
  </si>
  <si>
    <r>
      <rPr>
        <b/>
        <sz val="10"/>
        <rFont val="Calibri"/>
        <family val="2"/>
        <scheme val="minor"/>
      </rPr>
      <t xml:space="preserve">General Government </t>
    </r>
    <r>
      <rPr>
        <sz val="10"/>
        <rFont val="Calibri"/>
        <family val="2"/>
        <scheme val="minor"/>
      </rPr>
      <t>– Those disbursements that support the ongoing tasks associated with the management and administration of that local government.  
[Function Codes 600-649]</t>
    </r>
  </si>
  <si>
    <r>
      <rPr>
        <b/>
        <sz val="10"/>
        <rFont val="Calibri"/>
        <family val="2"/>
        <scheme val="minor"/>
      </rPr>
      <t xml:space="preserve">Public Safety – Law Enforcement </t>
    </r>
    <r>
      <rPr>
        <sz val="10"/>
        <rFont val="Calibri"/>
        <family val="2"/>
        <scheme val="minor"/>
      </rPr>
      <t xml:space="preserve">– Public Safety disbursements primarily relate to protecting persons and property from socially undesirable acts by persons or their products.  This function would only include county law enforcement (including jail).  </t>
    </r>
    <r>
      <rPr>
        <i/>
        <sz val="10"/>
        <rFont val="Calibri"/>
        <family val="2"/>
        <scheme val="minor"/>
      </rPr>
      <t>[Function Codes 650-689]</t>
    </r>
  </si>
  <si>
    <r>
      <rPr>
        <b/>
        <sz val="10"/>
        <rFont val="Calibri"/>
        <family val="2"/>
        <scheme val="minor"/>
      </rPr>
      <t xml:space="preserve">Public Safety – Other </t>
    </r>
    <r>
      <rPr>
        <sz val="10"/>
        <rFont val="Calibri"/>
        <family val="2"/>
        <scheme val="minor"/>
      </rPr>
      <t>– This function will include the remainder of Public Safety disbursements which would include civil defense, building inspections, etc.  
[Function Codes 690-699]</t>
    </r>
  </si>
  <si>
    <r>
      <rPr>
        <b/>
        <sz val="10"/>
        <rFont val="Calibri"/>
        <family val="2"/>
        <scheme val="minor"/>
      </rPr>
      <t>Public Works – Highways &amp; Roads</t>
    </r>
    <r>
      <rPr>
        <sz val="10"/>
        <rFont val="Calibri"/>
        <family val="2"/>
        <scheme val="minor"/>
      </rPr>
      <t xml:space="preserve"> – This function relates to the performance of crews in maintaining roads and highways.  [Function Codes 700-729]</t>
    </r>
  </si>
  <si>
    <r>
      <rPr>
        <b/>
        <sz val="10"/>
        <rFont val="Calibri"/>
        <family val="2"/>
        <scheme val="minor"/>
      </rPr>
      <t>Public Works – Other</t>
    </r>
    <r>
      <rPr>
        <sz val="10"/>
        <rFont val="Calibri"/>
        <family val="2"/>
        <scheme val="minor"/>
      </rPr>
      <t xml:space="preserve"> – This function is for all other Public Works disbursements which may include solid waste handling, weed control, etc.  [Function Codes 730-749]</t>
    </r>
  </si>
  <si>
    <r>
      <rPr>
        <b/>
        <sz val="10"/>
        <rFont val="Calibri"/>
        <family val="2"/>
        <scheme val="minor"/>
      </rPr>
      <t>Public Health &amp; Social Services</t>
    </r>
    <r>
      <rPr>
        <sz val="10"/>
        <rFont val="Calibri"/>
        <family val="2"/>
        <scheme val="minor"/>
      </rPr>
      <t xml:space="preserve"> – The health disbursements would relate to protecting persons from non-human related forces.  The health function would include public health administration, regulation and inspection of food and drugs, disease control (including animal and pest control), mental health, etc.  The social services disbursements would relate to activities designed to provide public assistance and institutional care for individuals who are economically unable to provide essential needs for themselves.  
[Function Codes 750-849]</t>
    </r>
  </si>
  <si>
    <r>
      <rPr>
        <b/>
        <sz val="10"/>
        <rFont val="Calibri"/>
        <family val="2"/>
        <scheme val="minor"/>
      </rPr>
      <t xml:space="preserve">Culture and Recreation </t>
    </r>
    <r>
      <rPr>
        <sz val="10"/>
        <rFont val="Calibri"/>
        <family val="2"/>
        <scheme val="minor"/>
      </rPr>
      <t>– The disbursements relate to leisure time activities.  The activities may include participant recreation (golf, swimming, etc.), spectator recreation (museums, etc.), parks, senior programs, and libraries.  [Function Codes 850-879]</t>
    </r>
  </si>
  <si>
    <r>
      <rPr>
        <b/>
        <sz val="10"/>
        <rFont val="Calibri"/>
        <family val="2"/>
        <scheme val="minor"/>
      </rPr>
      <t xml:space="preserve">Community Development </t>
    </r>
    <r>
      <rPr>
        <sz val="10"/>
        <rFont val="Calibri"/>
        <family val="2"/>
        <scheme val="minor"/>
      </rPr>
      <t>– The disbursements relate to community development.  [Function Codes 910 and 920]</t>
    </r>
  </si>
  <si>
    <t>The Business-type activities are to account for operations that are financed and operated in a manner similar to private business – where the intent of the governing body is that the costs of providing the goods or services be financed primarily through user charges.</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</si>
  <si>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</si>
  <si>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t>The amount of budgeted disbursements needs to be broken down into the type of disbursement.  The total disbursements on the Summary of All Funds needs to agree to the total disbursements on this schedule.</t>
  </si>
  <si>
    <r>
      <t xml:space="preserve">The Nebraska Accounting Code Manual for Counties is a good source to help determine the breakdown by function.  Chapter 6, Section A, identifies the functional classification codes.  The function numbers used by the counties are classified as General Government, Public Safety, Public Works, etc.  (This can be accessed on our website at </t>
    </r>
    <r>
      <rPr>
        <b/>
        <sz val="10"/>
        <rFont val="Calibri"/>
        <family val="2"/>
        <scheme val="minor"/>
      </rPr>
      <t>www.auditors.nebraska.gov</t>
    </r>
    <r>
      <rPr>
        <sz val="10"/>
        <rFont val="Calibri"/>
        <family val="2"/>
        <scheme val="minor"/>
      </rPr>
      <t>, Local Government then County Information.)</t>
    </r>
  </si>
  <si>
    <r>
      <rPr>
        <b/>
        <sz val="10"/>
        <rFont val="Calibri"/>
        <family val="2"/>
        <scheme val="minor"/>
      </rPr>
      <t>Miscellaneous</t>
    </r>
    <r>
      <rPr>
        <sz val="10"/>
        <rFont val="Calibri"/>
        <family val="2"/>
        <scheme val="minor"/>
      </rPr>
      <t xml:space="preserve"> – The disbursements that cannot be assigned elsewhere.  [Function Code 970]</t>
    </r>
  </si>
  <si>
    <t>General Fund</t>
  </si>
  <si>
    <t>This form is established to ensure the county is in compliance with the levy limit, including the miscellaneous subdivisions they are allocating levy authority to.  Only include entities the county allocates levy authority to, do not include schools, municipalities, ESUs, NRDs, etc.  Since the Statutes give additional levy authority for interlocal agreements, the county will need to generate a total levy and then a levy for interlocal agreements to ensure compliance with the total levy limits.    Proceed as follows:</t>
  </si>
  <si>
    <t>Judgments, except judgments or orders from the Commission of Industrial Relations, obtained against a political subdivision which require or obligate payment to the extent such judgment is not paid by liability insurance coverage,</t>
  </si>
  <si>
    <t>Lease purchase contracts approved prior to July 1, 1998,</t>
  </si>
  <si>
    <t xml:space="preserve">Bonded indebtedness, and </t>
  </si>
  <si>
    <t>Payments by a public airport to retire interest-free loans from the Department of Aeronautics.</t>
  </si>
  <si>
    <r>
      <rPr>
        <b/>
        <u/>
        <sz val="12"/>
        <rFont val="Arial"/>
        <family val="2"/>
      </rPr>
      <t xml:space="preserve">Questions - E-Mail: </t>
    </r>
    <r>
      <rPr>
        <b/>
        <u/>
        <sz val="12"/>
        <color rgb="FF0000FF"/>
        <rFont val="Arial"/>
        <family val="2"/>
      </rPr>
      <t xml:space="preserve"> Jeff.Schreier@nebraska.gov</t>
    </r>
  </si>
  <si>
    <t>For Questions on this form, who should we contact (please  √  one):  Contact will be via email if supplied.</t>
  </si>
  <si>
    <t>Found a calculation error in the budget after it was adopted, now what?</t>
  </si>
  <si>
    <t>It has been less than 30 days since adoption of the budget:</t>
  </si>
  <si>
    <t>If the total amount budgeted changes by less than 1% and the property taxes do not increase, you can correct the forms and submit a new version to the Auditor, and County Clerk.  You are not required to hold a hearing or publish the change.  If total amount budgeted changes by more than 1% or property taxes increase, you need to follow procedures to amend the budget.</t>
  </si>
  <si>
    <t>It has been more than 30 days since adoption of the budget:</t>
  </si>
  <si>
    <t>You must follow the procedures of amending the budget that are found in Statute 13-511.  This includes holding a hearing, publication and then filing the new forms with Auditor, and County Clerk.</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</si>
  <si>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</si>
  <si>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</si>
  <si>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</si>
  <si>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</si>
  <si>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</si>
  <si>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RESOLUTION SETTING THE PROPERTY TAX REQUEST</t>
  </si>
  <si>
    <t>RESOLUTION NO. _______________</t>
  </si>
  <si>
    <t>WHEREAS, a special public hearing was held as required by law to hear and consider comments concerning the property tax request;</t>
  </si>
  <si>
    <t xml:space="preserve">1.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</si>
  <si>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</si>
  <si>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</si>
  <si>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</si>
  <si>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</si>
  <si>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</si>
  <si>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</si>
  <si>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</si>
  <si>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</si>
  <si>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</si>
  <si>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Interlocal Agreements.  Due on or before September 30th.</t>
  </si>
  <si>
    <t>Complete the Interlocal Agreement and Trade Name reports.  There is a $20 day fine for not filing these reports by September 30th.</t>
  </si>
  <si>
    <t>Interlocal Agreement Report</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</si>
  <si>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return the forms blank with "None" written on them to reduce the chance of a fine.</t>
    </r>
  </si>
  <si>
    <t>Budget Hearing Held On:</t>
  </si>
  <si>
    <t xml:space="preserve">NOTE 1: There must be statutory authority to levy taxes in a specific fund. If statutory authority cannot be provided, the taxes should be levied in the General Fund, and transferred to other funds as necessary. </t>
  </si>
  <si>
    <t xml:space="preserve">NOTE 2: Clerk/Board signature is no longer required. Board minutes adopting budget must be attached. </t>
  </si>
  <si>
    <t>Report of Joint Public Agency &amp; Interlocal Agreements</t>
  </si>
  <si>
    <t>YES</t>
  </si>
  <si>
    <t>NO</t>
  </si>
  <si>
    <r>
      <t xml:space="preserve">If </t>
    </r>
    <r>
      <rPr>
        <b/>
        <i/>
        <sz val="10"/>
        <rFont val="Arial"/>
        <family val="2"/>
      </rPr>
      <t>YES,</t>
    </r>
    <r>
      <rPr>
        <i/>
        <sz val="10"/>
        <rFont val="Arial"/>
        <family val="2"/>
      </rPr>
      <t xml:space="preserve"> please submit Interlocal Agreement Report by September 30th</t>
    </r>
  </si>
  <si>
    <t>Report of Trade Names, Corporate Names &amp; Business Names</t>
  </si>
  <si>
    <r>
      <t xml:space="preserve">If </t>
    </r>
    <r>
      <rPr>
        <b/>
        <i/>
        <sz val="10"/>
        <rFont val="Arial"/>
        <family val="2"/>
      </rPr>
      <t>YES</t>
    </r>
    <r>
      <rPr>
        <i/>
        <sz val="10"/>
        <rFont val="Arial"/>
        <family val="2"/>
      </rPr>
      <t>, please submit Trade Name Report by September 30th</t>
    </r>
  </si>
  <si>
    <t>Fire District Levy Authority</t>
  </si>
  <si>
    <t xml:space="preserve">Taxes levied under § 77-3442(10) do not count against County's total 50 cent levy limit. </t>
  </si>
  <si>
    <t>Taxes levied to pay for cancer benefits provided on or after January 1, 2022, pursuant to the Firefighter Cancer Benefits Act (Fire Districts &amp; Airport Authorities only) (LB 432 - 2021)</t>
  </si>
  <si>
    <t xml:space="preserve">(1) The example publications included here are solely to hear taxpayer input at the budget hearing and tax request hearing. No action should be taken at these hearings. Action items should be completed at a regular meeting of the County Board, ensuring that all requirements of the Open Meetings Act are followed. </t>
  </si>
  <si>
    <t xml:space="preserve">(2) These sample publications are intended to assist Counties in meeting the publication requirements related to the Budget Hearing and Tax Request Hearing. They are sample forms only - they are not required forms. Each County is responsible for ensuring their publications include all information required by the statutes. Each County may need to modify the sample forms for the circumstances specific to your County. </t>
  </si>
  <si>
    <t xml:space="preserve">Notes: </t>
  </si>
  <si>
    <t xml:space="preserve">(3) If your County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t>
  </si>
  <si>
    <t>l</t>
  </si>
  <si>
    <t>Prior Year Total Property Tax Request</t>
  </si>
  <si>
    <r>
      <t>(Total Personal and Real Property Tax Required from</t>
    </r>
    <r>
      <rPr>
        <b/>
        <i/>
        <sz val="10"/>
        <rFont val="Arial"/>
        <family val="2"/>
      </rPr>
      <t xml:space="preserve"> prior year</t>
    </r>
    <r>
      <rPr>
        <i/>
        <sz val="10"/>
        <rFont val="Arial"/>
        <family val="2"/>
      </rPr>
      <t xml:space="preserve"> budget - Cover Page)</t>
    </r>
  </si>
  <si>
    <t>Base Limitation Percentage Increase (2%)</t>
  </si>
  <si>
    <t>Real Growth Percentage Increase</t>
  </si>
  <si>
    <r>
      <t>Total Allowable Growth Percentage Increase</t>
    </r>
    <r>
      <rPr>
        <b/>
        <sz val="10"/>
        <rFont val="Arial"/>
        <family val="2"/>
      </rPr>
      <t xml:space="preserve"> (Line 2 + Line 3)</t>
    </r>
  </si>
  <si>
    <r>
      <t xml:space="preserve">Allowable Dollar Amount of Increase to Property Tax Request </t>
    </r>
    <r>
      <rPr>
        <b/>
        <sz val="10"/>
        <rFont val="Arial"/>
        <family val="2"/>
      </rPr>
      <t>(Line 1 x Line 4)</t>
    </r>
  </si>
  <si>
    <t>ACTUAL PROPERTY TAX REQUEST</t>
  </si>
  <si>
    <r>
      <t>(Total Personal and Real Property Tax Required from</t>
    </r>
    <r>
      <rPr>
        <b/>
        <i/>
        <sz val="10"/>
        <rFont val="Arial"/>
        <family val="2"/>
      </rPr>
      <t xml:space="preserve"> </t>
    </r>
    <r>
      <rPr>
        <i/>
        <sz val="10"/>
        <rFont val="Arial"/>
        <family val="2"/>
      </rPr>
      <t>Cover Page)</t>
    </r>
  </si>
  <si>
    <t xml:space="preserve">Instructions: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</si>
  <si>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</si>
  <si>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r>
      <t xml:space="preserve">If line (7) is </t>
    </r>
    <r>
      <rPr>
        <b/>
        <u/>
        <sz val="10"/>
        <rFont val="Arial"/>
        <family val="2"/>
      </rPr>
      <t>less than</t>
    </r>
    <r>
      <rPr>
        <sz val="10"/>
        <rFont val="Arial"/>
        <family val="2"/>
      </rPr>
      <t xml:space="preserve"> line (6), your political subdivision </t>
    </r>
    <r>
      <rPr>
        <b/>
        <u/>
        <sz val="10"/>
        <rFont val="Arial"/>
        <family val="2"/>
      </rPr>
      <t>is not required</t>
    </r>
    <r>
      <rPr>
        <sz val="10"/>
        <rFont val="Arial"/>
        <family val="2"/>
      </rPr>
      <t xml:space="preserve"> to participate in the joint public hearing, or complete the postcard notification requirements of §77-1633. You are required to hold the Special Hearing to Set the Final Tax Request outlined in §77-1632. </t>
    </r>
  </si>
  <si>
    <t>Real Growth Value per Assessor agrees to Certification of Taxable Valuation report from County Assessor</t>
  </si>
  <si>
    <t>Prior Year Total Real Property Valuation per Assessor agrees to Certification of Taxable Valuation Report from County Assessor</t>
  </si>
  <si>
    <t>If Line 7 is greater than line 6, County participated in Joint Public Hearing, and was included on postcard notification</t>
  </si>
  <si>
    <t>Prior Year Total Property Tax Request agrees to Prior Year Budget - Cover Page - Total Property Tax Requesting (including both Bond and Non-Bond property taxes)</t>
  </si>
  <si>
    <t>Answer questions regarding Report of Joint Public Agency and Interlocal Agreeements, and Report of Trade Names, Corporate Names, and Business Names. If YES, complete appropriate report</t>
  </si>
  <si>
    <t xml:space="preserve">Enter Real Growth Value and Prior year Total Real Property Valuation. </t>
  </si>
  <si>
    <t>Review to determine if Property Tax request exceeds the allowable growth percentage in the Property Tax Request Act. See form for further instructions</t>
  </si>
  <si>
    <t>If for some reason your notice does not get printed, you are still requred to publish and hold another hearing.  The 4 day rule still applies.  If there is not time to publish and hold meeting prior to the September 30 deadline, your budget will be late and you need to submit as soon as possible.</t>
  </si>
  <si>
    <t xml:space="preserve">BASE PROPERTY TAX REQUEST AUTHORITY COMPUTATION FORM </t>
  </si>
  <si>
    <t>Allowable Growth Percentage Computation Form</t>
  </si>
  <si>
    <t>NOTE 2: This sample resolution is intended solely to assist political subdivisions. It is not a required form. Each political subdivision is responsible for ensuring the resolution is accurate and complies with all requirements set forth in the State statutes</t>
  </si>
  <si>
    <r>
      <rPr>
        <b/>
        <sz val="11"/>
        <color indexed="8"/>
        <rFont val="Arial"/>
        <family val="2"/>
      </rPr>
      <t xml:space="preserve">Website:  </t>
    </r>
    <r>
      <rPr>
        <u/>
        <sz val="11"/>
        <color indexed="12"/>
        <rFont val="Arial"/>
        <family val="2"/>
      </rPr>
      <t>auditors.nebraska.gov</t>
    </r>
  </si>
  <si>
    <t>auditors.nebraska.gov</t>
  </si>
  <si>
    <t>Budget Message:</t>
  </si>
  <si>
    <t>Resolution of Adoption:</t>
  </si>
  <si>
    <t>Summary of All Funds:</t>
  </si>
  <si>
    <t>Correspondence Page:</t>
  </si>
  <si>
    <t>PO Box 98917</t>
  </si>
  <si>
    <r>
      <rPr>
        <b/>
        <sz val="14"/>
        <rFont val="Arial"/>
        <family val="2"/>
      </rPr>
      <t>TYPE OVER ME PLEASE</t>
    </r>
    <r>
      <rPr>
        <sz val="14"/>
        <rFont val="Arial"/>
        <family val="2"/>
      </rPr>
      <t xml:space="preserve">
</t>
    </r>
    <r>
      <rPr>
        <b/>
        <i/>
        <sz val="14"/>
        <rFont val="Arial"/>
        <family val="2"/>
      </rPr>
      <t>If you want paragraphs just hold [Alt] key down and hit [Enter] key.</t>
    </r>
    <r>
      <rPr>
        <sz val="14"/>
        <rFont val="Arial"/>
        <family val="2"/>
      </rPr>
      <t xml:space="preserve">
(The Message (Please attach/enclose) shall outline the fiscal policy of the County for the
period covered by said budget, describing in connection therewith the important features
of the budget plan.  It should include any statements relative to the financial plan which
the budget-making authority may deem advisable or which may be required by the County Board.
</t>
    </r>
    <r>
      <rPr>
        <b/>
        <sz val="14"/>
        <color rgb="FFFF0000"/>
        <rFont val="Arial"/>
        <family val="2"/>
      </rPr>
      <t xml:space="preserve">Must include all Petty Cash amounts authorized by the County Board.
</t>
    </r>
    <r>
      <rPr>
        <sz val="14"/>
        <rFont val="Arial"/>
        <family val="2"/>
      </rPr>
      <t xml:space="preserve">
If the County has bonded indebtedness, a statement must be included regarding any
unissued debt authorized and the borrowing capacity.  Please also complete the
Outstanding Bonded Indebtedness section on the cover page of the Budget Document.)</t>
    </r>
  </si>
  <si>
    <t xml:space="preserve">If line (7) is greater than line (6), your political subdivision is required to participate in the joint public hearing, and complete the postcard notification requirements of §77-1633. You must provide your information to the County Assessor electronically by September 4th. You are not required to hold the Special Hearing to Set the Final Tax Request outlined in §77-1632. The joint public hearing is completed in lieu of this hearing. </t>
  </si>
  <si>
    <r>
      <t xml:space="preserve">If line (7) is </t>
    </r>
    <r>
      <rPr>
        <b/>
        <u/>
        <sz val="10"/>
        <rFont val="Arial"/>
        <family val="2"/>
      </rPr>
      <t>greater than</t>
    </r>
    <r>
      <rPr>
        <sz val="10"/>
        <rFont val="Arial"/>
        <family val="2"/>
      </rPr>
      <t xml:space="preserve"> line (6), your political subdivision </t>
    </r>
    <r>
      <rPr>
        <b/>
        <u/>
        <sz val="10"/>
        <rFont val="Arial"/>
        <family val="2"/>
      </rPr>
      <t>is required</t>
    </r>
    <r>
      <rPr>
        <sz val="10"/>
        <rFont val="Arial"/>
        <family val="2"/>
      </rPr>
      <t xml:space="preserve"> to participate in the joint public hearing, and complete the postcard notification requirements of §77-1633. You must information to the County Asessor electronically by September 4th.  You are not required to hold the Special Hearing to Set the Final Tax Request outlined in §77-1632. The joint public hearing is completed in lieu of this hearing. </t>
    </r>
  </si>
  <si>
    <r>
      <t xml:space="preserve">Per Neb. Rev. Stat. § 77-3442(10): Fire districts may levy a maximum levy of 10.5 cents if: 1)County's total levy (including authority allocated to other misc. subdivisions) in the previous year was at least 40 cents </t>
    </r>
    <r>
      <rPr>
        <b/>
        <sz val="9"/>
        <color theme="1"/>
        <rFont val="Arial"/>
        <family val="2"/>
      </rPr>
      <t>OR</t>
    </r>
    <r>
      <rPr>
        <sz val="9"/>
        <color theme="1"/>
        <rFont val="Arial"/>
        <family val="2"/>
      </rPr>
      <t xml:space="preserve"> 2) the Fire District, in any of the three previous years, was denied allocation of levy authority by the County. </t>
    </r>
  </si>
  <si>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</si>
  <si>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</si>
  <si>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 xml:space="preserve">  Net Fund Balance  </t>
  </si>
  <si>
    <t>2024 - 2025</t>
  </si>
  <si>
    <r>
      <rPr>
        <b/>
        <sz val="10"/>
        <rFont val="Arial"/>
        <family val="2"/>
      </rPr>
      <t>Line 1</t>
    </r>
    <r>
      <rPr>
        <sz val="10"/>
        <rFont val="Arial"/>
        <family val="2"/>
      </rPr>
      <t xml:space="preserve">: This will complete automatically based on the prior year property tax request entered on the "Basic Data Input" tab. It will equal the TOTAL property tax request from the cover page of the previous year's budget </t>
    </r>
  </si>
  <si>
    <r>
      <rPr>
        <b/>
        <sz val="10"/>
        <rFont val="Arial"/>
        <family val="2"/>
      </rPr>
      <t>Line 2</t>
    </r>
    <r>
      <rPr>
        <sz val="10"/>
        <rFont val="Arial"/>
        <family val="2"/>
      </rPr>
      <t xml:space="preserve">: This will be 2%. Nothing required. </t>
    </r>
  </si>
  <si>
    <r>
      <rPr>
        <b/>
        <sz val="10"/>
        <rFont val="Arial"/>
        <family val="2"/>
      </rPr>
      <t>Lines 4-7</t>
    </r>
    <r>
      <rPr>
        <sz val="10"/>
        <rFont val="Arial"/>
        <family val="2"/>
      </rPr>
      <t xml:space="preserve">: These lines will calculate automatically. Nothing required. </t>
    </r>
  </si>
  <si>
    <t>CALCULATION OF ALLOWABLE GROWTH PERCENTAGE</t>
  </si>
  <si>
    <r>
      <t xml:space="preserve">TOTAL PROPERTY TAX REQUEST  </t>
    </r>
    <r>
      <rPr>
        <b/>
        <sz val="10"/>
        <rFont val="Arial"/>
        <family val="2"/>
      </rPr>
      <t>(Line 1 + Line 5)</t>
    </r>
  </si>
  <si>
    <t>(Without needing to attend Joint Public Hearing, or be included on postcard notification)</t>
  </si>
  <si>
    <t>Motion by _________________, seconded by ________________ to adopt Resolution #_____________.</t>
  </si>
  <si>
    <t>Column 1 - Transfers in and out agree</t>
  </si>
  <si>
    <t>Column 2 - Transfers in and out agree</t>
  </si>
  <si>
    <t>Column 3 - Transfers in and out agree</t>
  </si>
  <si>
    <t>Column 4 - Transfers in and out agree</t>
  </si>
  <si>
    <t>Column 3 Beginning balance equals column 2 ending balance</t>
  </si>
  <si>
    <t>Column 2 Beginning balance equals column 1 ending balance</t>
  </si>
  <si>
    <t>Column 4 Beginning balance equals column 2 ending balance</t>
  </si>
  <si>
    <t>Column 4 Total Disbursements and Transfers equals Total Disbursements and Transfers on Schedule of Budgeted Disbursements</t>
  </si>
  <si>
    <t>Column 4 Personal and Real Property Taxes equals Total Property Tax Required from Cover page</t>
  </si>
  <si>
    <t xml:space="preserve">Validation Messages (MUST be corrected prior to submission to State Auditor): </t>
  </si>
  <si>
    <t xml:space="preserve">Validation Message Legend: </t>
  </si>
  <si>
    <t xml:space="preserve">If you are budgeting to receive property taxes in a fund, you also need to budget to receive MV ProRate and 5% Gross In Lieu taxes and Nameplate Capacity Taxes, if applicable, in those same funds, as this money is distributed by the County Treasurer based on levies. If a Fund has a levy, it should be receiving this money. </t>
  </si>
  <si>
    <t xml:space="preserve">Do not budget for Homestead or Property Tax Credit, those amounts are part of the budgeted property tax amount. This money is not received in addition to your property tax request amount; it is just a portion is paid by the State, rather than the local taxpayers. </t>
  </si>
  <si>
    <t>Property Tax Request Authority Computation Form</t>
  </si>
  <si>
    <t>Property Tax Request Authority Supporting Schedules</t>
  </si>
  <si>
    <t>Resolution to subdivisions granting allocation of levy authority (§77-3443)</t>
  </si>
  <si>
    <t>Board minutes approving Budget (please highlight or otherwise denote where in the minutes this took place).</t>
  </si>
  <si>
    <t>PROPERTY TAX REQUEST AUTHORITY COMPUTATION ITEMS:</t>
  </si>
  <si>
    <t>This form must include ALL agreements the Subdivision is a party to during the reporting period</t>
  </si>
  <si>
    <t>Calculation of Preliminary Property Tax Request Authority</t>
  </si>
  <si>
    <t>(from prior year budget - Cover Page submitted to the State Auditor)</t>
  </si>
  <si>
    <t xml:space="preserve">Less: Prior Year Exceptions Utilized </t>
  </si>
  <si>
    <r>
      <t>Approved Bonds</t>
    </r>
    <r>
      <rPr>
        <i/>
        <sz val="10"/>
        <color theme="1"/>
        <rFont val="Arial"/>
        <family val="2"/>
      </rPr>
      <t xml:space="preserve"> (prior year line 16)</t>
    </r>
  </si>
  <si>
    <r>
      <t xml:space="preserve">Emergency Response </t>
    </r>
    <r>
      <rPr>
        <i/>
        <sz val="10"/>
        <color theme="1"/>
        <rFont val="Arial"/>
        <family val="2"/>
      </rPr>
      <t>(prior year line 17)</t>
    </r>
  </si>
  <si>
    <r>
      <t xml:space="preserve">Public Safety Services </t>
    </r>
    <r>
      <rPr>
        <i/>
        <sz val="10"/>
        <color theme="1"/>
        <rFont val="Arial"/>
        <family val="2"/>
      </rPr>
      <t>(prior year line 18)</t>
    </r>
  </si>
  <si>
    <r>
      <t>County Attorneys</t>
    </r>
    <r>
      <rPr>
        <i/>
        <sz val="10"/>
        <color theme="1"/>
        <rFont val="Arial"/>
        <family val="2"/>
      </rPr>
      <t xml:space="preserve"> (prior year line 19)</t>
    </r>
  </si>
  <si>
    <r>
      <t xml:space="preserve">County Public Defenders </t>
    </r>
    <r>
      <rPr>
        <i/>
        <sz val="10"/>
        <color theme="1"/>
        <rFont val="Arial"/>
        <family val="2"/>
      </rPr>
      <t xml:space="preserve"> (prior year line 20)</t>
    </r>
  </si>
  <si>
    <r>
      <t xml:space="preserve">Response to Public Safety Threat  </t>
    </r>
    <r>
      <rPr>
        <i/>
        <sz val="10"/>
        <color theme="1"/>
        <rFont val="Arial"/>
        <family val="2"/>
      </rPr>
      <t>(prior year line 21)</t>
    </r>
  </si>
  <si>
    <r>
      <t xml:space="preserve">Public Safety Interlocal Agreements </t>
    </r>
    <r>
      <rPr>
        <i/>
        <sz val="10"/>
        <color theme="1"/>
        <rFont val="Arial"/>
        <family val="2"/>
      </rPr>
      <t xml:space="preserve"> (prior year line 22)</t>
    </r>
  </si>
  <si>
    <t>(8)</t>
  </si>
  <si>
    <r>
      <t xml:space="preserve">Voter Approved Increase  </t>
    </r>
    <r>
      <rPr>
        <i/>
        <sz val="10"/>
        <color theme="1"/>
        <rFont val="Arial"/>
        <family val="2"/>
      </rPr>
      <t>(prior year line 23</t>
    </r>
    <r>
      <rPr>
        <sz val="10"/>
        <color theme="1"/>
        <rFont val="Arial"/>
        <family val="2"/>
      </rPr>
      <t>)</t>
    </r>
  </si>
  <si>
    <t>(9)</t>
  </si>
  <si>
    <t>(10)</t>
  </si>
  <si>
    <t>TOTAL Prior Year Exceptions Utilized (total line 2 thru 10)</t>
  </si>
  <si>
    <t>(11)</t>
  </si>
  <si>
    <t>Preliminary Property Tax Request Authority (line 1 - line 11)</t>
  </si>
  <si>
    <t>(12)</t>
  </si>
  <si>
    <t>Allowed Increases to Preliminary Property Tax Request Authority</t>
  </si>
  <si>
    <t>See instructions below for where to find this amount</t>
  </si>
  <si>
    <t>(13)</t>
  </si>
  <si>
    <t>Growth Percentage per County Assessor</t>
  </si>
  <si>
    <t>(14a)</t>
  </si>
  <si>
    <t>(Line 14 equals Line 13 minus line 2 &amp; 3, multiplied by line 14a)</t>
  </si>
  <si>
    <t>Increase due to Growth 
(14)</t>
  </si>
  <si>
    <t>Inflation Percentage</t>
  </si>
  <si>
    <t>(Line 15 equals Line 13 minus line 2 &amp; 3, multiplied by line 15a)</t>
  </si>
  <si>
    <t>(15a)</t>
  </si>
  <si>
    <t>Increase due to Inflation
(15)</t>
  </si>
  <si>
    <t>Allowable Exceptions Utilized (§ 13-3404)</t>
  </si>
  <si>
    <t>Approved Bonds</t>
  </si>
  <si>
    <t>(16)</t>
  </si>
  <si>
    <t>(Cannot exceed property tax request for principal &amp; interest on bonds on cover page (page 1)</t>
  </si>
  <si>
    <r>
      <t xml:space="preserve">Response to a declared emergency in the prior year &amp; certified to the Auditor </t>
    </r>
    <r>
      <rPr>
        <i/>
        <sz val="10"/>
        <color theme="1"/>
        <rFont val="Arial"/>
        <family val="2"/>
      </rPr>
      <t>(Must agree to total on Schedule 2)</t>
    </r>
  </si>
  <si>
    <t>(17)</t>
  </si>
  <si>
    <r>
      <t xml:space="preserve">Public Safety Services, as defined in §13-320 
</t>
    </r>
    <r>
      <rPr>
        <i/>
        <sz val="10"/>
        <color theme="1"/>
        <rFont val="Arial"/>
        <family val="2"/>
      </rPr>
      <t>(Must agree to total on Schedule 3)</t>
    </r>
  </si>
  <si>
    <t>(18)</t>
  </si>
  <si>
    <t>County Attorneys</t>
  </si>
  <si>
    <t>(19)</t>
  </si>
  <si>
    <t>County Public Defenders</t>
  </si>
  <si>
    <t>(20)</t>
  </si>
  <si>
    <t>Support of service relating to an imminent &amp; significant threat to public safety that was not previously provided by the political subdivision &amp; is the subject of an agreement or modification of an existing agreement executed after 8/21/2024</t>
  </si>
  <si>
    <t>(21)</t>
  </si>
  <si>
    <t>Support of an interlocal agreement relating to public safety</t>
  </si>
  <si>
    <t>(22)</t>
  </si>
  <si>
    <t>Voter approved increase pursuant to § 13-3405</t>
  </si>
  <si>
    <t>(23)</t>
  </si>
  <si>
    <t>(MUST attach sample ballot language and certified election results)</t>
  </si>
  <si>
    <t>Prior Year's Unused Property Tax Request Authority used this year</t>
  </si>
  <si>
    <t>(24)</t>
  </si>
  <si>
    <t>(Cannot exceed amount on Supporting Schedule 1, line 1)</t>
  </si>
  <si>
    <r>
      <t xml:space="preserve">Total Exceptions Utilized </t>
    </r>
    <r>
      <rPr>
        <i/>
        <sz val="10"/>
        <color theme="1"/>
        <rFont val="Arial"/>
        <family val="2"/>
      </rPr>
      <t>(Total lines 16 thru 24)</t>
    </r>
  </si>
  <si>
    <t>(25)</t>
  </si>
  <si>
    <t>(26)</t>
  </si>
  <si>
    <t>(27)</t>
  </si>
  <si>
    <r>
      <t xml:space="preserve">Unused Property Tax Request Authority Created for Future Years </t>
    </r>
    <r>
      <rPr>
        <i/>
        <sz val="10"/>
        <color theme="1"/>
        <rFont val="Arial"/>
        <family val="2"/>
      </rPr>
      <t>(To Schedule 1, line 3)</t>
    </r>
  </si>
  <si>
    <t>(28)</t>
  </si>
  <si>
    <t xml:space="preserve">(Line 26 - Line 27, MUST be greater than or equal to $0.00) </t>
  </si>
  <si>
    <t>Line by Line Instructions</t>
  </si>
  <si>
    <r>
      <rPr>
        <b/>
        <sz val="10"/>
        <color theme="1"/>
        <rFont val="Arial"/>
        <family val="2"/>
      </rPr>
      <t xml:space="preserve">Line 1 </t>
    </r>
    <r>
      <rPr>
        <sz val="10"/>
        <color theme="1"/>
        <rFont val="Arial"/>
        <family val="2"/>
      </rPr>
      <t xml:space="preserve">- This will populate the prior year total property tax request based on the amount entered on the "Basic Data Input" tab. </t>
    </r>
  </si>
  <si>
    <r>
      <rPr>
        <b/>
        <sz val="10"/>
        <color theme="1"/>
        <rFont val="Arial"/>
        <family val="2"/>
      </rPr>
      <t>Lines 2-10</t>
    </r>
    <r>
      <rPr>
        <sz val="10"/>
        <color theme="1"/>
        <rFont val="Arial"/>
        <family val="2"/>
      </rPr>
      <t xml:space="preserve"> - Enter prior year exceptions utilized from last year's Property Tax Request Authority Computation Form and the line numbers noted above. </t>
    </r>
  </si>
  <si>
    <t xml:space="preserve">§13-3403(1) requires total exceptions utilized in the prior year pursuant to §13-3404 be subtracted from the prior year's property tax request when calculating each subdivision's preliminary property tax request authority. </t>
  </si>
  <si>
    <r>
      <rPr>
        <b/>
        <sz val="10"/>
        <color theme="1"/>
        <rFont val="Arial"/>
        <family val="2"/>
      </rPr>
      <t>Lines 11-12</t>
    </r>
    <r>
      <rPr>
        <sz val="10"/>
        <color theme="1"/>
        <rFont val="Arial"/>
        <family val="2"/>
      </rPr>
      <t xml:space="preserve"> - Form will calculate based on information entered previously</t>
    </r>
  </si>
  <si>
    <r>
      <rPr>
        <b/>
        <sz val="10"/>
        <color theme="1"/>
        <rFont val="Arial"/>
        <family val="2"/>
      </rPr>
      <t>Line 13</t>
    </r>
    <r>
      <rPr>
        <sz val="10"/>
        <color theme="1"/>
        <rFont val="Arial"/>
        <family val="2"/>
      </rPr>
      <t xml:space="preserve">: Enter the amount of property taxes </t>
    </r>
    <r>
      <rPr>
        <b/>
        <sz val="10"/>
        <color theme="1"/>
        <rFont val="Arial"/>
        <family val="2"/>
      </rPr>
      <t>levied</t>
    </r>
    <r>
      <rPr>
        <sz val="10"/>
        <color theme="1"/>
        <rFont val="Arial"/>
        <family val="2"/>
      </rPr>
      <t xml:space="preserve"> for your political subdivision in the prior year. Taxes levied information according to reports filed with the Department of Revenue can be found using this link: </t>
    </r>
  </si>
  <si>
    <r>
      <rPr>
        <b/>
        <sz val="10"/>
        <color theme="1"/>
        <rFont val="Arial"/>
        <family val="2"/>
      </rPr>
      <t>Line 14</t>
    </r>
    <r>
      <rPr>
        <sz val="10"/>
        <color theme="1"/>
        <rFont val="Arial"/>
        <family val="2"/>
      </rPr>
      <t xml:space="preserve"> - Enter the Growth Value from this year's Valuation Certification report received from the County Assessor.  The prior year total valuation will populate based on the amount entered on the "Basic Data Input" tab. </t>
    </r>
  </si>
  <si>
    <t xml:space="preserve">The form will then calculate the Growth Percentage on line 14a and calculate the allowed increase from Growth on Line 14.  This increase is calculated pursuant to Neb. Rev. Stat. §13-3403(2)(a), which states the growth percentage is multiplied by the amount of property taxes levied in the prior year, less exceptions utilized in the prior year for bonds, and to respond to an emergency. Please note, this section of the law refers to "property taxes levied" rather than "property taxes requested" which is why this portion of the calculation is using the final property taxes levied amounts according to reports from the Department of Revenue, rather than the property taxes requested on the budget forms. </t>
  </si>
  <si>
    <r>
      <rPr>
        <b/>
        <sz val="10"/>
        <color theme="1"/>
        <rFont val="Arial"/>
        <family val="2"/>
      </rPr>
      <t>Lines 16-24</t>
    </r>
    <r>
      <rPr>
        <sz val="10"/>
        <color theme="1"/>
        <rFont val="Arial"/>
        <family val="2"/>
      </rPr>
      <t xml:space="preserve"> - these lines are for "exceptions utilized". In other words, property taxes budgeted for, and needed to pay for costs related to these specific items can be used as an "exception" and used to increase the total Property Tax Request Authority.  You are NOT required to utilize exceptions if not necessary to provide sufficient Property Tax Request Authority to cover the  property tax request necessary to operate your political subdivision. </t>
    </r>
  </si>
  <si>
    <r>
      <rPr>
        <b/>
        <sz val="10"/>
        <color theme="1"/>
        <rFont val="Arial"/>
        <family val="2"/>
      </rPr>
      <t>Line 16</t>
    </r>
    <r>
      <rPr>
        <sz val="10"/>
        <color theme="1"/>
        <rFont val="Arial"/>
        <family val="2"/>
      </rPr>
      <t xml:space="preserve"> - the amount of property taxes necessary to pay for approved bonds.  This amount cannot exceed the property tax request for principal and interest on bonds as noted on the cover page (page 1) of the budget. </t>
    </r>
  </si>
  <si>
    <r>
      <rPr>
        <b/>
        <sz val="10"/>
        <color theme="1"/>
        <rFont val="Arial"/>
        <family val="2"/>
      </rPr>
      <t>Line 17</t>
    </r>
    <r>
      <rPr>
        <sz val="10"/>
        <color theme="1"/>
        <rFont val="Arial"/>
        <family val="2"/>
      </rPr>
      <t xml:space="preserve"> - the amount of property taxes necessary to respond to a declared emergency in the prior year &amp; certified to the auditor.  The amount entered here must be explained on, and agree to the total on Supporting Schedule 2. </t>
    </r>
  </si>
  <si>
    <r>
      <rPr>
        <b/>
        <sz val="10"/>
        <color theme="1"/>
        <rFont val="Arial"/>
        <family val="2"/>
      </rPr>
      <t>Line 18</t>
    </r>
    <r>
      <rPr>
        <sz val="10"/>
        <color theme="1"/>
        <rFont val="Arial"/>
        <family val="2"/>
      </rPr>
      <t xml:space="preserve"> - the amount of property taxes necessary to provide public safety services, as defined in §13-320. The amount entered here must be explained on, and agree to the total on Supporting Schedule 3. </t>
    </r>
  </si>
  <si>
    <r>
      <rPr>
        <b/>
        <sz val="10"/>
        <color theme="1"/>
        <rFont val="Arial"/>
        <family val="2"/>
      </rPr>
      <t xml:space="preserve">Line 23 </t>
    </r>
    <r>
      <rPr>
        <sz val="10"/>
        <color theme="1"/>
        <rFont val="Arial"/>
        <family val="2"/>
      </rPr>
      <t xml:space="preserve">- Enter the amount of additional Property Tax Request Authority obtained from the voters at an election pursuant to §13-3405. A copy of the ballot language and certified election results must be included in your budget submission to the State Auditor. </t>
    </r>
  </si>
  <si>
    <r>
      <rPr>
        <b/>
        <sz val="10"/>
        <color theme="1"/>
        <rFont val="Arial"/>
        <family val="2"/>
      </rPr>
      <t>Line 24</t>
    </r>
    <r>
      <rPr>
        <sz val="10"/>
        <color theme="1"/>
        <rFont val="Arial"/>
        <family val="2"/>
      </rPr>
      <t xml:space="preserve"> - Unused authority from prior years is able to be utilized in the current year to increase the current year's Property Tax Request Authority. The amount utilized cannot exceed the amount of unused authority according to Supporting Schedule 1, line 1. </t>
    </r>
  </si>
  <si>
    <r>
      <rPr>
        <b/>
        <sz val="10"/>
        <color theme="1"/>
        <rFont val="Arial"/>
        <family val="2"/>
      </rPr>
      <t>Line 25</t>
    </r>
    <r>
      <rPr>
        <sz val="10"/>
        <color theme="1"/>
        <rFont val="Arial"/>
        <family val="2"/>
      </rPr>
      <t xml:space="preserve"> - The form will calculate this amount by adding lines 16-25</t>
    </r>
  </si>
  <si>
    <r>
      <rPr>
        <b/>
        <sz val="10"/>
        <color theme="1"/>
        <rFont val="Arial"/>
        <family val="2"/>
      </rPr>
      <t>Line 27</t>
    </r>
    <r>
      <rPr>
        <sz val="10"/>
        <color theme="1"/>
        <rFont val="Arial"/>
        <family val="2"/>
      </rPr>
      <t xml:space="preserve"> - The form will bring in the actual total property tax request for the current year from the Cover Page - Page 1. </t>
    </r>
  </si>
  <si>
    <r>
      <rPr>
        <b/>
        <sz val="10"/>
        <color theme="1"/>
        <rFont val="Arial"/>
        <family val="2"/>
      </rPr>
      <t>Line 28</t>
    </r>
    <r>
      <rPr>
        <sz val="10"/>
        <color theme="1"/>
        <rFont val="Arial"/>
        <family val="2"/>
      </rPr>
      <t xml:space="preserve"> - The form will calculate the Unused Property Tax Request Authority created in the current year by subtracting line 27 from line 26.  This amount will carry forward to Supporting Schedule 1, line 3 and must be greater than or equal to $0.00 to be in compliance with the Property Tax Cap. If line 27 is greater than line 26, the property taxes requested and included in the budget exceed the Property Tax Request Authority.  The property tax request must be reduced, or additional exceptions must be utilized in order to be within your Property Tax Request Authority. </t>
    </r>
  </si>
  <si>
    <t>Schedule 1 Information</t>
  </si>
  <si>
    <t xml:space="preserve">Schedule 1 - Calculation of Unused Property Tax Request Authority Carryforward </t>
  </si>
  <si>
    <r>
      <t>Less: Amount used this year</t>
    </r>
    <r>
      <rPr>
        <sz val="9"/>
        <color theme="1"/>
        <rFont val="Arial"/>
        <family val="2"/>
      </rPr>
      <t xml:space="preserve"> </t>
    </r>
    <r>
      <rPr>
        <i/>
        <sz val="9"/>
        <color theme="1"/>
        <rFont val="Arial"/>
        <family val="2"/>
      </rPr>
      <t>(from Computation Form, line 24) (cannot exceed line 1)</t>
    </r>
  </si>
  <si>
    <r>
      <t>Add: Unused Authority created this year</t>
    </r>
    <r>
      <rPr>
        <i/>
        <sz val="10"/>
        <color theme="1"/>
        <rFont val="Arial"/>
        <family val="2"/>
      </rPr>
      <t xml:space="preserve"> (from Computation Form, line 28)</t>
    </r>
  </si>
  <si>
    <t>Schedule 2 - DECLARED EMERGENCY EXCEPTION CERTIFICATION</t>
  </si>
  <si>
    <t>Schedule 2 Information</t>
  </si>
  <si>
    <t xml:space="preserve">If using a declared emergency response exception on the Property Tax Request Authority Computation Form, line 17, the following must be completed.  Additionally, supporting documentation for the emergency declaration must be attached to the budget submission if the emergency was declared by the principal executive of the local government. </t>
  </si>
  <si>
    <r>
      <t xml:space="preserve">Neb. Rev. Stat. §13-3404 states, "A political subdivision may increase its property tax request authority over the amount determined under section 13-3403 by: . . . (2) The amount of property taxes needed to respond to an emergency declared in the preceding year, as certified to the auditor..." 
Any emergency being used for this exception must meet the definition of emergency in Neb. Rev. Stat. § 13-3402(3) which states: </t>
    </r>
    <r>
      <rPr>
        <i/>
        <sz val="10"/>
        <color theme="1"/>
        <rFont val="Arial"/>
        <family val="2"/>
      </rPr>
      <t xml:space="preserve">Emergency means an emergency, as defined in section 81-829.39, for which a state of emergency proclamation or local state of emergency proclamation has been issued under the Emergency Management Act
</t>
    </r>
    <r>
      <rPr>
        <sz val="10"/>
        <color theme="1"/>
        <rFont val="Arial"/>
        <family val="2"/>
      </rPr>
      <t xml:space="preserve">
Section 81-829.39 defines emergency as: </t>
    </r>
    <r>
      <rPr>
        <i/>
        <sz val="10"/>
        <color theme="1"/>
        <rFont val="Arial"/>
        <family val="2"/>
      </rPr>
      <t>Emergency means any event or the imminent threat thereof causing serious damage, injury, or loss of life or property resulting from any natural or manmade cause which, in the determination of the Governor or the principal executive officer of a local government, requires immediate action to accomplish the purposes of the Emergency Management Act and to effectively respond to the event or threat of the event</t>
    </r>
  </si>
  <si>
    <t>Description of Emergency
(Column A)</t>
  </si>
  <si>
    <t>Date of Emergency Declaration
(Column B)</t>
  </si>
  <si>
    <t>Emergency Declared by Who? 
(Column C)</t>
  </si>
  <si>
    <t>Amount Used as Exception
(Column D)</t>
  </si>
  <si>
    <r>
      <t xml:space="preserve">Total Emergency Response Exception </t>
    </r>
    <r>
      <rPr>
        <b/>
        <i/>
        <sz val="10"/>
        <color theme="1"/>
        <rFont val="Arial"/>
        <family val="2"/>
      </rPr>
      <t>(must agree to Computation Form, line 17)</t>
    </r>
  </si>
  <si>
    <t>Schedule 3 - DESCRIPTION OF PUBLIC SAFETY SERVICES EXCEPTION</t>
  </si>
  <si>
    <t>Schedule 3 Information</t>
  </si>
  <si>
    <t xml:space="preserve">If using a public safety services exception on the Property Tax Request Authority Computation Form, line 18, the following must be completed: </t>
  </si>
  <si>
    <r>
      <t xml:space="preserve">Neb. Rev. Stat. § 13-320 defines public safety services as: </t>
    </r>
    <r>
      <rPr>
        <i/>
        <sz val="10"/>
        <color theme="1"/>
        <rFont val="Arial"/>
        <family val="2"/>
      </rPr>
      <t>crime prevention, offender detention, and firefighter, police, medical, ambulance, or other emergency services</t>
    </r>
  </si>
  <si>
    <t>Description of Public Safety Services Exception
(Column A)</t>
  </si>
  <si>
    <t>Amount Used as Exception
(Column B)</t>
  </si>
  <si>
    <r>
      <t xml:space="preserve">Total Public Safety Exception </t>
    </r>
    <r>
      <rPr>
        <b/>
        <i/>
        <sz val="10"/>
        <color theme="1"/>
        <rFont val="Arial"/>
        <family val="2"/>
      </rPr>
      <t>(must agree to Computation Form, line 18)</t>
    </r>
  </si>
  <si>
    <t>Line-by-Line Instructions</t>
  </si>
  <si>
    <t>Schedule 1</t>
  </si>
  <si>
    <r>
      <rPr>
        <b/>
        <sz val="10"/>
        <color theme="1"/>
        <rFont val="Arial"/>
        <family val="2"/>
      </rPr>
      <t>Line 2</t>
    </r>
    <r>
      <rPr>
        <sz val="10"/>
        <color theme="1"/>
        <rFont val="Arial"/>
        <family val="2"/>
      </rPr>
      <t xml:space="preserve"> - the amount of prior year's unused property tax request authority that was used during the current year must be subtracted.  This amount must agree to Computation Form, Line 24. </t>
    </r>
  </si>
  <si>
    <r>
      <rPr>
        <b/>
        <sz val="10"/>
        <color theme="1"/>
        <rFont val="Arial"/>
        <family val="2"/>
      </rPr>
      <t xml:space="preserve">Line 3 </t>
    </r>
    <r>
      <rPr>
        <sz val="10"/>
        <color theme="1"/>
        <rFont val="Arial"/>
        <family val="2"/>
      </rPr>
      <t xml:space="preserve">- Unused Property Tax Request Authority created on the current year's budget will be added to the accumulated Unused Property Tax Request Authority. This amount must agree to Computation Form, Line 28. </t>
    </r>
  </si>
  <si>
    <t>Schedule 2</t>
  </si>
  <si>
    <t xml:space="preserve">If using an Emergency Response exception on the Computation Form, Line 17, you must complete Schedule 2. </t>
  </si>
  <si>
    <r>
      <rPr>
        <b/>
        <sz val="10"/>
        <color theme="1"/>
        <rFont val="Arial"/>
        <family val="2"/>
      </rPr>
      <t>Column A</t>
    </r>
    <r>
      <rPr>
        <sz val="10"/>
        <color theme="1"/>
        <rFont val="Arial"/>
        <family val="2"/>
      </rPr>
      <t xml:space="preserve"> - Provide brief description of emergency</t>
    </r>
  </si>
  <si>
    <r>
      <rPr>
        <b/>
        <sz val="10"/>
        <color theme="1"/>
        <rFont val="Arial"/>
        <family val="2"/>
      </rPr>
      <t>Column B</t>
    </r>
    <r>
      <rPr>
        <sz val="10"/>
        <color theme="1"/>
        <rFont val="Arial"/>
        <family val="2"/>
      </rPr>
      <t xml:space="preserve"> - Provide the date the emergency was declared by the Governor, or principal executive officer of the local government</t>
    </r>
  </si>
  <si>
    <r>
      <rPr>
        <b/>
        <sz val="10"/>
        <color theme="1"/>
        <rFont val="Arial"/>
        <family val="2"/>
      </rPr>
      <t>Column C</t>
    </r>
    <r>
      <rPr>
        <sz val="10"/>
        <color theme="1"/>
        <rFont val="Arial"/>
        <family val="2"/>
      </rPr>
      <t xml:space="preserve"> - Document who declared the emergency (Governor or principal executive officer of the local government)</t>
    </r>
  </si>
  <si>
    <r>
      <rPr>
        <b/>
        <sz val="10"/>
        <color theme="1"/>
        <rFont val="Arial"/>
        <family val="2"/>
      </rPr>
      <t>Column D</t>
    </r>
    <r>
      <rPr>
        <sz val="10"/>
        <color theme="1"/>
        <rFont val="Arial"/>
        <family val="2"/>
      </rPr>
      <t xml:space="preserve"> - Document the amount of the current year property tax request that is needed to respond to an emergency declared in the prior year and is being used as an exception. The local government must be able to provide supporting documentation for how this amount was determined upon request by the State Auditor. </t>
    </r>
  </si>
  <si>
    <t xml:space="preserve">This exception can only be used to respond to previously declared emergencies. It CANNOT be used to accumulate funds as a contingency in preparation of possible future emergencies. Supporting documentation for the emergency declaration must be attached to the budget submission if the emergency was declared by the principal executive of the local government. </t>
  </si>
  <si>
    <t>Schedule 3</t>
  </si>
  <si>
    <t>If using a Public Safety exception on the Computation Form, Line 18, you must complete Schedule 3</t>
  </si>
  <si>
    <r>
      <rPr>
        <b/>
        <sz val="10"/>
        <color theme="1"/>
        <rFont val="Arial"/>
        <family val="2"/>
      </rPr>
      <t>Column A</t>
    </r>
    <r>
      <rPr>
        <sz val="10"/>
        <color theme="1"/>
        <rFont val="Arial"/>
        <family val="2"/>
      </rPr>
      <t xml:space="preserve"> - Provide brief description of the public safety service that property taxes are budgeted for and that is being used as an exception. The local government must be able to provide a detailed legal analysis supporting how the public safety exception utilized fits within the legal definition of public safety found in Neb. Rev. Stat. § 13-320.</t>
    </r>
  </si>
  <si>
    <r>
      <rPr>
        <b/>
        <sz val="10"/>
        <color theme="1"/>
        <rFont val="Arial"/>
        <family val="2"/>
      </rPr>
      <t>Column B</t>
    </r>
    <r>
      <rPr>
        <sz val="10"/>
        <color theme="1"/>
        <rFont val="Arial"/>
        <family val="2"/>
      </rPr>
      <t xml:space="preserve"> - Document the amount of the current year property tax request that is needed to fund public safety related services and is being used as an exception. The local government must be able to provide supporting documentation for how this amount was determined upon request by the State Auditor. </t>
    </r>
  </si>
  <si>
    <t>Levy Limit Form:</t>
  </si>
  <si>
    <r>
      <rPr>
        <u/>
        <sz val="10"/>
        <rFont val="Arial"/>
        <family val="2"/>
      </rPr>
      <t>Total Personal and Real Property Tax Required</t>
    </r>
    <r>
      <rPr>
        <sz val="10"/>
        <rFont val="Arial"/>
        <family val="2"/>
      </rPr>
      <t xml:space="preserve"> agrees to amount for Property Taxes included on each fund's receipt summary.</t>
    </r>
  </si>
  <si>
    <r>
      <t xml:space="preserve">Outstanding Bonded Indebtedness Section was completed.  </t>
    </r>
    <r>
      <rPr>
        <b/>
        <i/>
        <sz val="10"/>
        <rFont val="Arial"/>
        <family val="2"/>
      </rPr>
      <t>(If Applicable)</t>
    </r>
  </si>
  <si>
    <r>
      <t xml:space="preserve">Budget message has been completed.  The budget message </t>
    </r>
    <r>
      <rPr>
        <b/>
        <u/>
        <sz val="10"/>
        <rFont val="Arial"/>
        <family val="2"/>
      </rPr>
      <t>includes</t>
    </r>
    <r>
      <rPr>
        <sz val="10"/>
        <rFont val="Arial"/>
        <family val="2"/>
      </rPr>
      <t xml:space="preserve"> a list of all </t>
    </r>
    <r>
      <rPr>
        <b/>
        <u/>
        <sz val="10"/>
        <rFont val="Arial"/>
        <family val="2"/>
      </rPr>
      <t>Petty Cash amounts</t>
    </r>
    <r>
      <rPr>
        <sz val="10"/>
        <rFont val="Arial"/>
        <family val="2"/>
      </rPr>
      <t xml:space="preserve"> being held by officials.</t>
    </r>
  </si>
  <si>
    <r>
      <t xml:space="preserve">Special election Sample Ballot and Election Results.  </t>
    </r>
    <r>
      <rPr>
        <b/>
        <i/>
        <sz val="10"/>
        <rFont val="Arial"/>
        <family val="2"/>
      </rPr>
      <t>(If Applicable)</t>
    </r>
  </si>
  <si>
    <r>
      <rPr>
        <sz val="10"/>
        <rFont val="Arial"/>
        <family val="2"/>
      </rPr>
      <t xml:space="preserve">Board minutes approving a special tax for a Public Safety Communication Project.  </t>
    </r>
    <r>
      <rPr>
        <b/>
        <i/>
        <sz val="10"/>
        <rFont val="Arial"/>
        <family val="2"/>
      </rPr>
      <t>(If Applicable)</t>
    </r>
  </si>
  <si>
    <r>
      <t xml:space="preserve">Resolution authorizing bonds for Public Facilities Construction Projects.  </t>
    </r>
    <r>
      <rPr>
        <b/>
        <i/>
        <sz val="10"/>
        <rFont val="Arial"/>
        <family val="2"/>
      </rPr>
      <t>(If Applicable)</t>
    </r>
  </si>
  <si>
    <r>
      <t>Copy of County Clerk's Joint Public Hearing Report was emailed to</t>
    </r>
    <r>
      <rPr>
        <b/>
        <u/>
        <sz val="10"/>
        <rFont val="Arial"/>
        <family val="2"/>
      </rPr>
      <t xml:space="preserve"> </t>
    </r>
    <r>
      <rPr>
        <b/>
        <u/>
        <sz val="10"/>
        <color rgb="FFFF0000"/>
        <rFont val="Arial"/>
        <family val="2"/>
      </rPr>
      <t>jeff.schreier@nebraska.gov</t>
    </r>
    <r>
      <rPr>
        <sz val="10"/>
        <color rgb="FFFF0000"/>
        <rFont val="Arial"/>
        <family val="2"/>
      </rPr>
      <t xml:space="preserve"> </t>
    </r>
    <r>
      <rPr>
        <sz val="10"/>
        <rFont val="Arial"/>
        <family val="2"/>
      </rPr>
      <t>once completed (not required to be sent before budget is submitted)</t>
    </r>
  </si>
  <si>
    <t xml:space="preserve">Line 1 - Prior year total property tax request agrees to prior year budget, total taxes requested on cover page </t>
  </si>
  <si>
    <t>Line 13 - Prior Year Property Taxes Levied amount completed based on report available on APA website (see instructions on Computation Form)</t>
  </si>
  <si>
    <t>Line 14 - Current Year Growth Value per County Assessor completed based on Certification of Taxable Value report from County Assessor</t>
  </si>
  <si>
    <t>Line 17 - Exception for emergency response agrees to total on Supporting Schedule 2</t>
  </si>
  <si>
    <t>Line 18 - Exception for Public Safety Services agrees to total on Supporting Schedule 3</t>
  </si>
  <si>
    <t>Line 23 - If exception for voter approved increase is used, sample ballot language and certified election results included in budget submission</t>
  </si>
  <si>
    <t>Line 28 - Unused Property Tax Request Authority is greater than or equal to $0.00</t>
  </si>
  <si>
    <t>Schedule 1, Line 2 is less than or equal to Schedule 1, Line 1</t>
  </si>
  <si>
    <t>Schedule 1, Line 2 agrees to Computation Form, Line 24</t>
  </si>
  <si>
    <t>Schedule 1, Line 3 agrees to Computation Form, Line 28</t>
  </si>
  <si>
    <t>If emergency response exception is utilized on Computation Form, line 17 - Schedule 2 is completed and total amount agrees to Computation Form, Line 17</t>
  </si>
  <si>
    <t>If public safety services exception is utilized on Computation Form, line 18 - Schedule 3 is completed and total amount agrees to Computation Form, Line 18</t>
  </si>
  <si>
    <t>See form for step by step instructions</t>
  </si>
  <si>
    <t xml:space="preserve">Unused Property Tax Request Authority available for next year   </t>
  </si>
  <si>
    <t>Line 16 - Exception for approved bonds is less than or equal to property tax request for principal and interest on bonds per cover page</t>
  </si>
  <si>
    <r>
      <rPr>
        <b/>
        <sz val="10"/>
        <color theme="1"/>
        <rFont val="Arial"/>
        <family val="2"/>
      </rPr>
      <t>Line 26</t>
    </r>
    <r>
      <rPr>
        <sz val="10"/>
        <color theme="1"/>
        <rFont val="Arial"/>
        <family val="2"/>
      </rPr>
      <t xml:space="preserve"> - The form will calculate Total Property Tax Request Authority by adding lines 12, 14, 15, and 25. This amount represents the maximum amount of property taxes that can be requested and included in this year's budget. </t>
    </r>
  </si>
  <si>
    <t>Prior Year Total Property Valuation per Assessor</t>
  </si>
  <si>
    <r>
      <rPr>
        <b/>
        <sz val="10"/>
        <rFont val="Arial"/>
        <family val="2"/>
      </rPr>
      <t>Line 3</t>
    </r>
    <r>
      <rPr>
        <sz val="10"/>
        <rFont val="Arial"/>
        <family val="2"/>
      </rPr>
      <t xml:space="preserve">: Enter the Growth Value and Prior Year Total Property Valuation from the Certification of Taxable Valuation received from the County Assessor. </t>
    </r>
  </si>
  <si>
    <t xml:space="preserve"> 2026-2027
STATE OF NEBRASKA</t>
  </si>
  <si>
    <t>This budget is for the Period JULY 1, 2026 through JUNE 30, 2027</t>
  </si>
  <si>
    <t>Adopted Budget Due by 9-30-2026</t>
  </si>
  <si>
    <t>Outstanding Bonded Indebtedness as of July 1, 2026</t>
  </si>
  <si>
    <t xml:space="preserve">Was this Subdivision involved in any Interlocal Agreements or Joint Public Agencies for the reporting period of July 1, 2025 through June 30, 2026? </t>
  </si>
  <si>
    <t>Did the Subdivision operate under a separate Trade Name, Corporate Name, or other Business Name during the period of July 1, 2025 through June 30, 2026?</t>
  </si>
  <si>
    <t>SECTION 2.  That the offices, departments, activities and institutions herein named are hereby authorized to expend the amounts herein appropriated to them during the fiscal year beginning July 1, 2026, and ending June 30, 2027.</t>
  </si>
  <si>
    <t>DATED AND PASSED THIS _____________________ DAY OF _________________, 2026.</t>
  </si>
  <si>
    <t>2024-2025
(Column 1)</t>
  </si>
  <si>
    <t>2025-2026
(Column 2)</t>
  </si>
  <si>
    <t>2026-2027
(Column 3)</t>
  </si>
  <si>
    <t>2026-2027
(Column 4)</t>
  </si>
  <si>
    <t>For the Year Ended June 30, 2027</t>
  </si>
  <si>
    <t>2026-2027 PROPERTY TAX REQUEST AUTHORITY COMPUTATION FORM</t>
  </si>
  <si>
    <r>
      <t xml:space="preserve">2025-2026 Total Property Tax </t>
    </r>
    <r>
      <rPr>
        <b/>
        <u/>
        <sz val="10"/>
        <color theme="1"/>
        <rFont val="Arial"/>
        <family val="2"/>
      </rPr>
      <t xml:space="preserve">Request </t>
    </r>
  </si>
  <si>
    <r>
      <t xml:space="preserve">2025 Property Taxes </t>
    </r>
    <r>
      <rPr>
        <b/>
        <u/>
        <sz val="10"/>
        <rFont val="Arial"/>
        <family val="2"/>
      </rPr>
      <t>Levied</t>
    </r>
    <r>
      <rPr>
        <b/>
        <sz val="10"/>
        <rFont val="Arial"/>
        <family val="2"/>
      </rPr>
      <t xml:space="preserve"> (per Taxes Levied Reports from Department of Revenue)</t>
    </r>
  </si>
  <si>
    <t>2026 Growth Value</t>
  </si>
  <si>
    <t>2025 Total Valuation</t>
  </si>
  <si>
    <r>
      <t xml:space="preserve">2026-2027 </t>
    </r>
    <r>
      <rPr>
        <b/>
        <i/>
        <u/>
        <sz val="10"/>
        <color theme="1"/>
        <rFont val="Arial"/>
        <family val="2"/>
      </rPr>
      <t xml:space="preserve">Property Taxes </t>
    </r>
    <r>
      <rPr>
        <b/>
        <i/>
        <sz val="10"/>
        <color theme="1"/>
        <rFont val="Arial"/>
        <family val="2"/>
      </rPr>
      <t xml:space="preserve">Budgeted For: </t>
    </r>
  </si>
  <si>
    <r>
      <t>2026-2027 Total Property Tax Request Authority</t>
    </r>
    <r>
      <rPr>
        <i/>
        <sz val="10"/>
        <color theme="1"/>
        <rFont val="Arial"/>
        <family val="2"/>
      </rPr>
      <t xml:space="preserve"> (Total lines 12, 14, 15, 25)</t>
    </r>
  </si>
  <si>
    <r>
      <t xml:space="preserve">2026-2027 ACTUAL Property Tax Request </t>
    </r>
    <r>
      <rPr>
        <i/>
        <sz val="10"/>
        <color theme="1"/>
        <rFont val="Arial"/>
        <family val="2"/>
      </rPr>
      <t>(from Cover Page - Page 1)</t>
    </r>
  </si>
  <si>
    <t>Line 10 is currently not being used</t>
  </si>
  <si>
    <r>
      <rPr>
        <b/>
        <sz val="10"/>
        <rFont val="Arial"/>
        <family val="2"/>
      </rPr>
      <t xml:space="preserve">Line 15 </t>
    </r>
    <r>
      <rPr>
        <sz val="10"/>
        <color theme="1"/>
        <rFont val="Arial"/>
        <family val="2"/>
      </rPr>
      <t>- the form will calculate the allowed increase from inflation automatically.</t>
    </r>
  </si>
  <si>
    <t xml:space="preserve">Calculation of carryover limit: </t>
  </si>
  <si>
    <r>
      <t>2025-2026 Total Property Tax Request Authority</t>
    </r>
    <r>
      <rPr>
        <i/>
        <sz val="8"/>
        <color theme="1"/>
        <rFont val="Arial"/>
        <family val="2"/>
      </rPr>
      <t xml:space="preserve"> (from prior year computation form, line 26)</t>
    </r>
  </si>
  <si>
    <r>
      <t xml:space="preserve">Calculated Carryover Maximum </t>
    </r>
    <r>
      <rPr>
        <i/>
        <sz val="10"/>
        <color theme="1"/>
        <rFont val="Arial"/>
        <family val="2"/>
      </rPr>
      <t>(5% of line 5)</t>
    </r>
  </si>
  <si>
    <t>Line</t>
  </si>
  <si>
    <r>
      <t xml:space="preserve">Accumulated Unused Restricted Funds Authority from prior years
</t>
    </r>
    <r>
      <rPr>
        <i/>
        <sz val="10"/>
        <color theme="1"/>
        <rFont val="Arial"/>
        <family val="2"/>
      </rPr>
      <t>(from prior year Schedule 1, line 4)</t>
    </r>
  </si>
  <si>
    <t>2026-2027 PROPERTY TAX REQUEST AUTHORITY SUPPORTING SCHEDULES</t>
  </si>
  <si>
    <r>
      <t xml:space="preserve">Total Unused Property Tax Request Authority subject to carryover limit 
     </t>
    </r>
    <r>
      <rPr>
        <i/>
        <sz val="10"/>
        <color theme="1"/>
        <rFont val="Arial"/>
        <family val="2"/>
      </rPr>
      <t>(cannot be less than zero)</t>
    </r>
  </si>
  <si>
    <r>
      <rPr>
        <b/>
        <sz val="10"/>
        <color theme="1"/>
        <rFont val="Arial"/>
        <family val="2"/>
      </rPr>
      <t>Line 1</t>
    </r>
    <r>
      <rPr>
        <sz val="10"/>
        <color theme="1"/>
        <rFont val="Arial"/>
        <family val="2"/>
      </rPr>
      <t xml:space="preserve"> - This amount comes from prior year Authority Supporting Schedules - Schedule 1, line 4</t>
    </r>
  </si>
  <si>
    <r>
      <rPr>
        <b/>
        <sz val="10"/>
        <color theme="1"/>
        <rFont val="Arial"/>
        <family val="2"/>
      </rPr>
      <t>Line 4</t>
    </r>
    <r>
      <rPr>
        <sz val="10"/>
        <color theme="1"/>
        <rFont val="Arial"/>
        <family val="2"/>
      </rPr>
      <t xml:space="preserve"> - This equals line 1, minus line 2, plus line 3. The result is subject to a 5% caryover limit </t>
    </r>
  </si>
  <si>
    <r>
      <rPr>
        <b/>
        <sz val="10"/>
        <color theme="1"/>
        <rFont val="Arial"/>
        <family val="2"/>
      </rPr>
      <t xml:space="preserve">Line 5 </t>
    </r>
    <r>
      <rPr>
        <sz val="10"/>
        <color theme="1"/>
        <rFont val="Arial"/>
        <family val="2"/>
      </rPr>
      <t>- This amount comes from the prior year authority computation form, line 26</t>
    </r>
  </si>
  <si>
    <r>
      <rPr>
        <b/>
        <sz val="10"/>
        <color theme="1"/>
        <rFont val="Arial"/>
        <family val="2"/>
      </rPr>
      <t xml:space="preserve">Line 6 </t>
    </r>
    <r>
      <rPr>
        <sz val="10"/>
        <color theme="1"/>
        <rFont val="Arial"/>
        <family val="2"/>
      </rPr>
      <t xml:space="preserve">- This line calculates 5% of Line 5, and represents the carryover limit. </t>
    </r>
  </si>
  <si>
    <r>
      <rPr>
        <b/>
        <sz val="10"/>
        <color theme="1"/>
        <rFont val="Arial"/>
        <family val="2"/>
      </rPr>
      <t xml:space="preserve">Line 7 </t>
    </r>
    <r>
      <rPr>
        <sz val="10"/>
        <color theme="1"/>
        <rFont val="Arial"/>
        <family val="2"/>
      </rPr>
      <t xml:space="preserve">- This line is the lessor of line 4 or line 6, and represents the unused authority you are able to carry forward to next year's budget. </t>
    </r>
  </si>
  <si>
    <t>REPORTING PERIOD JULY 1, 2025 THROUGH JUNE 30, 2026</t>
  </si>
  <si>
    <t>2025 - 2026</t>
  </si>
  <si>
    <t>Estimated Receipts Ensuing Year 2026 - 2027</t>
  </si>
  <si>
    <t>Estimated Disbursements Ensuing Year 2026 - 2027</t>
  </si>
  <si>
    <t>Request is hereby made for the adoption of the estimated budget disbursements for the fiscal year July 1, 2026, through June 30, 2027, as indicated in Column (3).</t>
  </si>
  <si>
    <t>Estimated Activity Ensuing Year 2026 - 2027</t>
  </si>
  <si>
    <t xml:space="preserve">2026-2027 ALLOWABLE GROWTH PERCENTAGE COMPUTATION FORM </t>
  </si>
  <si>
    <t>2026 Growth Value
per Assessor</t>
  </si>
  <si>
    <t>2026-2027 ACTUAL Total Property Tax Request</t>
  </si>
  <si>
    <t>2024-2025
(1)</t>
  </si>
  <si>
    <t>2025-2026
(2)</t>
  </si>
  <si>
    <t>2026-2027
(3)</t>
  </si>
  <si>
    <t>The 2026-2027 property tax request be set at:</t>
  </si>
  <si>
    <t>A copy of this resolution be certified and forwarded to the County Clerk on or before October 15, 2026</t>
  </si>
  <si>
    <t>Dated this ___________ day of ____________________, 2026</t>
  </si>
  <si>
    <t xml:space="preserve">You will use the total for your County. </t>
  </si>
  <si>
    <t xml:space="preserve">https:auditors.nebraska.gov/Budget_Info/B2026-2027/2025_Taxes_Levied_Counties.pdf </t>
  </si>
  <si>
    <t>Schedule 1, line 1 agrees to prior year Schedule 1, line 4</t>
  </si>
  <si>
    <t>Schedule 1, Line 7 is greater than or equal to $0.00</t>
  </si>
  <si>
    <r>
      <t xml:space="preserve">Unused Property Tax Request Authority Available for Future Years 
    </t>
    </r>
    <r>
      <rPr>
        <b/>
        <i/>
        <sz val="10"/>
        <color theme="1"/>
        <rFont val="Arial"/>
        <family val="2"/>
      </rPr>
      <t>(lesser of line 4 or line 6 - cannot be less than zero)</t>
    </r>
  </si>
  <si>
    <t xml:space="preserve">Neb. Rev. Stat. §13-3406 states Unused Property Tax Request Authority is limited to a maximum of 5% of the total property tax request authority from the prior year. </t>
  </si>
  <si>
    <t>WHEREAS, a proposed County Budget for the Fiscal Year July 1, 2026, to June 30, 2027, prepared by the Budget Making Authority, was transmitted to the County Board on the ______ day of __________________, 2026.</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</si>
  <si>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influencing the needs and development of local communities.  Statute 13-802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</si>
</sst>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
    <numFmt numFmtId="166" formatCode="0###"/>
    <numFmt numFmtId="167" formatCode="00\ \-\ 0000"/>
    <numFmt numFmtId="168" formatCode="000\ 00"/>
    <numFmt numFmtId="169" formatCode="0000"/>
    <numFmt numFmtId="170" formatCode="_(* #,##0.000000_);_(* \(#,##0.000000\);_(* &quot;-&quot;??????_);_(@_)"/>
    <numFmt numFmtId="171" formatCode="0.000000"/>
  </numFmts>
  <fonts count="101" x14ac:knownFonts="1">
    <font>
      <sz val="10"/>
      <name val="Arial"/>
    </font>
    <font>
      <sz val="10"/>
      <color theme="1"/>
      <name val="Times New Roman"/>
      <family val="2"/>
    </font>
    <font>
      <sz val="11"/>
      <color theme="1"/>
      <name val="Calibri"/>
      <family val="2"/>
      <scheme val="minor"/>
    </font>
    <font>
      <sz val="11"/>
      <color theme="1"/>
      <name val="Calibri"/>
      <family val="2"/>
      <scheme val="minor"/>
    </font>
    <font>
      <b/>
      <sz val="10"/>
      <name val="Arial"/>
      <family val="2"/>
    </font>
    <font>
      <sz val="10"/>
      <name val="Arial"/>
      <family val="2"/>
    </font>
    <font>
      <sz val="10"/>
      <name val="Helv"/>
    </font>
    <font>
      <sz val="14"/>
      <name val="Arial"/>
      <family val="2"/>
    </font>
    <font>
      <sz val="8"/>
      <name val="Arial"/>
      <family val="2"/>
    </font>
    <font>
      <sz val="11"/>
      <name val="Arial"/>
      <family val="2"/>
    </font>
    <font>
      <b/>
      <sz val="8"/>
      <name val="Arial"/>
      <family val="2"/>
    </font>
    <font>
      <sz val="9"/>
      <name val="Arial"/>
      <family val="2"/>
    </font>
    <font>
      <b/>
      <sz val="9"/>
      <name val="Arial"/>
      <family val="2"/>
    </font>
    <font>
      <b/>
      <sz val="14"/>
      <name val="Arial"/>
      <family val="2"/>
    </font>
    <font>
      <sz val="10"/>
      <name val="Arial"/>
      <family val="2"/>
    </font>
    <font>
      <sz val="12"/>
      <name val="Arial"/>
      <family val="2"/>
    </font>
    <font>
      <b/>
      <sz val="10"/>
      <name val="Arial"/>
      <family val="2"/>
    </font>
    <font>
      <b/>
      <sz val="12"/>
      <name val="Arial"/>
      <family val="2"/>
    </font>
    <font>
      <b/>
      <sz val="11"/>
      <name val="Arial"/>
      <family val="2"/>
    </font>
    <font>
      <b/>
      <i/>
      <sz val="10"/>
      <name val="Arial"/>
      <family val="2"/>
    </font>
    <font>
      <b/>
      <u/>
      <sz val="14"/>
      <name val="Arial"/>
      <family val="2"/>
    </font>
    <font>
      <b/>
      <sz val="8"/>
      <color indexed="8"/>
      <name val="Arial"/>
      <family val="2"/>
    </font>
    <font>
      <b/>
      <sz val="9"/>
      <name val="Arial"/>
      <family val="2"/>
    </font>
    <font>
      <sz val="10"/>
      <name val="Wingdings"/>
      <charset val="2"/>
    </font>
    <font>
      <sz val="13"/>
      <name val="Helvetica"/>
      <family val="2"/>
    </font>
    <font>
      <b/>
      <sz val="18"/>
      <name val="Arial"/>
      <family val="2"/>
    </font>
    <font>
      <sz val="18"/>
      <name val="Arial"/>
      <family val="2"/>
    </font>
    <font>
      <i/>
      <sz val="10"/>
      <name val="Arial"/>
      <family val="2"/>
    </font>
    <font>
      <b/>
      <u/>
      <sz val="10"/>
      <name val="Arial"/>
      <family val="2"/>
    </font>
    <font>
      <u/>
      <sz val="9.3000000000000007"/>
      <color indexed="12"/>
      <name val="Arial"/>
      <family val="2"/>
    </font>
    <font>
      <b/>
      <sz val="16"/>
      <name val="Arial"/>
      <family val="2"/>
    </font>
    <font>
      <u/>
      <sz val="11"/>
      <color indexed="12"/>
      <name val="Arial"/>
      <family val="2"/>
    </font>
    <font>
      <b/>
      <sz val="11"/>
      <color indexed="8"/>
      <name val="Arial"/>
      <family val="2"/>
    </font>
    <font>
      <i/>
      <sz val="9"/>
      <name val="Arial"/>
      <family val="2"/>
    </font>
    <font>
      <b/>
      <i/>
      <sz val="9"/>
      <name val="Arial"/>
      <family val="2"/>
    </font>
    <font>
      <b/>
      <i/>
      <sz val="14"/>
      <name val="Arial"/>
      <family val="2"/>
    </font>
    <font>
      <sz val="10"/>
      <color theme="1"/>
      <name val="Arial"/>
      <family val="2"/>
    </font>
    <font>
      <sz val="9"/>
      <color indexed="81"/>
      <name val="Tahoma"/>
      <family val="2"/>
    </font>
    <font>
      <b/>
      <sz val="10"/>
      <color rgb="FFFF0000"/>
      <name val="Arial"/>
      <family val="2"/>
    </font>
    <font>
      <b/>
      <sz val="18"/>
      <color theme="1"/>
      <name val="Calibri"/>
      <family val="2"/>
      <scheme val="minor"/>
    </font>
    <font>
      <b/>
      <sz val="13"/>
      <name val="Arial"/>
      <family val="2"/>
    </font>
    <font>
      <sz val="13"/>
      <color indexed="8"/>
      <name val="Arial"/>
      <family val="2"/>
    </font>
    <font>
      <sz val="14"/>
      <color indexed="10"/>
      <name val="Arial"/>
      <family val="2"/>
    </font>
    <font>
      <b/>
      <sz val="11"/>
      <color rgb="FFFF0000"/>
      <name val="Arial"/>
      <family val="2"/>
    </font>
    <font>
      <sz val="10"/>
      <name val="Calibri"/>
      <family val="2"/>
      <scheme val="minor"/>
    </font>
    <font>
      <b/>
      <sz val="10"/>
      <name val="Calibri"/>
      <family val="2"/>
      <scheme val="minor"/>
    </font>
    <font>
      <u/>
      <sz val="10"/>
      <name val="Calibri"/>
      <family val="2"/>
      <scheme val="minor"/>
    </font>
    <font>
      <b/>
      <u/>
      <sz val="10"/>
      <name val="Calibri"/>
      <family val="2"/>
      <scheme val="minor"/>
    </font>
    <font>
      <b/>
      <sz val="10"/>
      <color indexed="9"/>
      <name val="Calibri"/>
      <family val="2"/>
      <scheme val="minor"/>
    </font>
    <font>
      <b/>
      <sz val="10"/>
      <color indexed="10"/>
      <name val="Calibri"/>
      <family val="2"/>
      <scheme val="minor"/>
    </font>
    <font>
      <b/>
      <sz val="10"/>
      <color rgb="FFFF0000"/>
      <name val="Calibri"/>
      <family val="2"/>
      <scheme val="minor"/>
    </font>
    <font>
      <b/>
      <i/>
      <sz val="10"/>
      <name val="Calibri"/>
      <family val="2"/>
      <scheme val="minor"/>
    </font>
    <font>
      <i/>
      <sz val="10"/>
      <name val="Calibri"/>
      <family val="2"/>
      <scheme val="minor"/>
    </font>
    <font>
      <b/>
      <u/>
      <sz val="10"/>
      <color rgb="FFFF0000"/>
      <name val="Calibri"/>
      <family val="2"/>
      <scheme val="minor"/>
    </font>
    <font>
      <b/>
      <u/>
      <sz val="14"/>
      <name val="Calibri"/>
      <family val="2"/>
      <scheme val="minor"/>
    </font>
    <font>
      <sz val="14"/>
      <name val="Calibri"/>
      <family val="2"/>
      <scheme val="minor"/>
    </font>
    <font>
      <b/>
      <sz val="12"/>
      <name val="Calibri"/>
      <family val="2"/>
      <scheme val="minor"/>
    </font>
    <font>
      <b/>
      <sz val="12"/>
      <color rgb="FFFF0000"/>
      <name val="Calibri"/>
      <family val="2"/>
      <scheme val="minor"/>
    </font>
    <font>
      <sz val="22"/>
      <color rgb="FFFF0000"/>
      <name val="Calibri"/>
      <family val="2"/>
      <scheme val="minor"/>
    </font>
    <font>
      <strike/>
      <sz val="10"/>
      <name val="Arial"/>
      <family val="2"/>
    </font>
    <font>
      <b/>
      <u/>
      <sz val="12"/>
      <color rgb="FF0000FF"/>
      <name val="Arial"/>
      <family val="2"/>
    </font>
    <font>
      <b/>
      <u/>
      <sz val="12"/>
      <name val="Arial"/>
      <family val="2"/>
    </font>
    <font>
      <b/>
      <sz val="18"/>
      <color theme="1"/>
      <name val="Arial"/>
      <family val="2"/>
    </font>
    <font>
      <b/>
      <sz val="12"/>
      <color theme="1"/>
      <name val="Arial"/>
      <family val="2"/>
    </font>
    <font>
      <sz val="11"/>
      <color theme="1"/>
      <name val="Arial"/>
      <family val="2"/>
    </font>
    <font>
      <i/>
      <sz val="11"/>
      <color theme="1"/>
      <name val="Arial"/>
      <family val="2"/>
    </font>
    <font>
      <b/>
      <sz val="10"/>
      <color theme="1"/>
      <name val="Arial"/>
      <family val="2"/>
    </font>
    <font>
      <i/>
      <u/>
      <sz val="10"/>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b/>
      <u/>
      <sz val="11"/>
      <name val="Arial"/>
      <family val="2"/>
    </font>
    <font>
      <b/>
      <sz val="14"/>
      <color rgb="FFFF0000"/>
      <name val="Arial"/>
      <family val="2"/>
    </font>
    <font>
      <i/>
      <sz val="8"/>
      <color theme="1"/>
      <name val="Arial"/>
      <family val="2"/>
    </font>
    <font>
      <b/>
      <sz val="16"/>
      <color theme="1"/>
      <name val="Arial"/>
      <family val="2"/>
    </font>
    <font>
      <sz val="9"/>
      <color theme="1"/>
      <name val="Arial"/>
      <family val="2"/>
    </font>
    <font>
      <b/>
      <sz val="9"/>
      <color theme="1"/>
      <name val="Arial"/>
      <family val="2"/>
    </font>
    <font>
      <b/>
      <sz val="11"/>
      <color theme="1"/>
      <name val="Arial"/>
      <family val="2"/>
    </font>
    <font>
      <sz val="8"/>
      <color theme="1"/>
      <name val="Arial"/>
      <family val="2"/>
    </font>
    <font>
      <i/>
      <sz val="10"/>
      <color theme="1"/>
      <name val="Arial"/>
      <family val="2"/>
    </font>
    <font>
      <i/>
      <sz val="9"/>
      <color theme="1"/>
      <name val="Arial"/>
      <family val="2"/>
    </font>
    <font>
      <sz val="10"/>
      <color rgb="FFFF0000"/>
      <name val="Calibri"/>
      <family val="2"/>
      <scheme val="minor"/>
    </font>
    <font>
      <sz val="12"/>
      <name val="Calibri"/>
      <family val="2"/>
      <scheme val="minor"/>
    </font>
    <font>
      <sz val="14"/>
      <color theme="1"/>
      <name val="Arial"/>
      <family val="2"/>
    </font>
    <font>
      <sz val="12"/>
      <color theme="1"/>
      <name val="Arial"/>
      <family val="2"/>
    </font>
    <font>
      <b/>
      <u/>
      <sz val="10"/>
      <color theme="1"/>
      <name val="Arial"/>
      <family val="2"/>
    </font>
    <font>
      <b/>
      <i/>
      <sz val="11"/>
      <color rgb="FFFF0000"/>
      <name val="Arial"/>
      <family val="2"/>
    </font>
    <font>
      <sz val="10"/>
      <color rgb="FFFF0000"/>
      <name val="Arial"/>
      <family val="2"/>
    </font>
    <font>
      <b/>
      <i/>
      <sz val="10"/>
      <color theme="1"/>
      <name val="Arial"/>
      <family val="2"/>
    </font>
    <font>
      <b/>
      <i/>
      <u/>
      <sz val="10"/>
      <color theme="1"/>
      <name val="Arial"/>
      <family val="2"/>
    </font>
    <font>
      <b/>
      <u/>
      <sz val="12"/>
      <color theme="1"/>
      <name val="Arial"/>
      <family val="2"/>
    </font>
    <font>
      <u/>
      <sz val="10"/>
      <color theme="10"/>
      <name val="Times New Roman"/>
      <family val="2"/>
    </font>
    <font>
      <b/>
      <sz val="12"/>
      <color rgb="FFFF0000"/>
      <name val="Arial"/>
      <family val="2"/>
    </font>
    <font>
      <b/>
      <u/>
      <sz val="11"/>
      <color theme="1"/>
      <name val="Arial"/>
      <family val="2"/>
    </font>
    <font>
      <u/>
      <sz val="11"/>
      <name val="Arial"/>
      <family val="2"/>
    </font>
    <font>
      <u/>
      <sz val="10"/>
      <name val="Arial"/>
      <family val="2"/>
    </font>
    <font>
      <b/>
      <u/>
      <sz val="10"/>
      <color rgb="FFFF0000"/>
      <name val="Arial"/>
      <family val="2"/>
    </font>
  </fonts>
  <fills count="19">
    <fill>
      <patternFill patternType="none"/>
    </fill>
    <fill>
      <patternFill patternType="gray125"/>
    </fill>
    <fill>
      <patternFill patternType="solid">
        <fgColor indexed="8"/>
        <bgColor indexed="64"/>
      </patternFill>
    </fill>
    <fill>
      <patternFill patternType="solid">
        <fgColor indexed="1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darkTrellis"/>
    </fill>
    <fill>
      <patternFill patternType="solid">
        <fgColor theme="6" tint="0.79998168889431442"/>
        <bgColor indexed="64"/>
      </patternFill>
    </fill>
    <fill>
      <patternFill patternType="solid">
        <fgColor theme="4" tint="0.59999389629810485"/>
        <bgColor indexed="64"/>
      </patternFill>
    </fill>
    <fill>
      <patternFill patternType="solid">
        <fgColor indexed="34"/>
        <bgColor indexed="64"/>
      </patternFill>
    </fill>
    <fill>
      <patternFill patternType="solid">
        <fgColor theme="0" tint="-0.14999847407452621"/>
        <bgColor indexed="64"/>
      </patternFill>
    </fill>
    <fill>
      <patternFill patternType="solid">
        <fgColor theme="4" tint="0.79998168889431442"/>
        <bgColor indexed="64"/>
      </patternFill>
    </fill>
  </fills>
  <borders count="9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top style="medium">
        <color indexed="64"/>
      </top>
      <bottom style="medium">
        <color indexed="64"/>
      </bottom>
      <diagonal/>
    </border>
    <border>
      <left style="medium">
        <color indexed="64"/>
      </left>
      <right/>
      <top/>
      <bottom/>
      <diagonal/>
    </border>
    <border>
      <left/>
      <right/>
      <top style="medium">
        <color indexed="64"/>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top style="thin">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hair">
        <color indexed="64"/>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ck">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3">
    <xf numFmtId="0" fontId="0" fillId="0" borderId="0"/>
    <xf numFmtId="43" fontId="5" fillId="0" borderId="0" applyFont="0" applyFill="0" applyBorder="0" applyAlignment="0" applyProtection="0"/>
    <xf numFmtId="44" fontId="5" fillId="0" borderId="0" applyFont="0" applyFill="0" applyBorder="0" applyAlignment="0" applyProtection="0"/>
    <xf numFmtId="0" fontId="29" fillId="0" borderId="0" applyNumberFormat="0" applyFill="0" applyBorder="0" applyAlignment="0" applyProtection="0">
      <alignment vertical="top"/>
      <protection locked="0"/>
    </xf>
    <xf numFmtId="0" fontId="14" fillId="0" borderId="0"/>
    <xf numFmtId="0" fontId="5" fillId="0" borderId="0"/>
    <xf numFmtId="0" fontId="6" fillId="0" borderId="0"/>
    <xf numFmtId="0" fontId="6" fillId="0" borderId="0"/>
    <xf numFmtId="0" fontId="6" fillId="0" borderId="0"/>
    <xf numFmtId="0" fontId="6" fillId="0" borderId="0"/>
    <xf numFmtId="9" fontId="5" fillId="0" borderId="0" applyFont="0" applyFill="0" applyBorder="0" applyAlignment="0" applyProtection="0"/>
    <xf numFmtId="44" fontId="5" fillId="0" borderId="0" applyFont="0" applyFill="0" applyBorder="0" applyAlignment="0" applyProtection="0"/>
    <xf numFmtId="0" fontId="2" fillId="0" borderId="0"/>
    <xf numFmtId="0" fontId="5" fillId="0" borderId="0"/>
    <xf numFmtId="0" fontId="2" fillId="0" borderId="0"/>
    <xf numFmtId="0" fontId="68" fillId="0" borderId="0"/>
    <xf numFmtId="0" fontId="68" fillId="0" borderId="0"/>
    <xf numFmtId="37" fontId="5"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95" fillId="0" borderId="0" applyNumberFormat="0" applyFill="0" applyBorder="0" applyAlignment="0" applyProtection="0"/>
    <xf numFmtId="43" fontId="1" fillId="0" borderId="0" applyFont="0" applyFill="0" applyBorder="0" applyAlignment="0" applyProtection="0"/>
  </cellStyleXfs>
  <cellXfs count="960">
    <xf numFmtId="0" fontId="0" fillId="0" borderId="0" xfId="0"/>
    <xf numFmtId="0" fontId="11" fillId="0" borderId="0" xfId="0" applyFont="1" applyProtection="1">
      <protection hidden="1"/>
    </xf>
    <xf numFmtId="0" fontId="7" fillId="0" borderId="0" xfId="0" applyFont="1" applyAlignment="1" applyProtection="1">
      <alignment horizontal="centerContinuous"/>
      <protection hidden="1"/>
    </xf>
    <xf numFmtId="0" fontId="0" fillId="0" borderId="0" xfId="0" applyProtection="1">
      <protection hidden="1"/>
    </xf>
    <xf numFmtId="0" fontId="14" fillId="0" borderId="0" xfId="0" applyFont="1" applyProtection="1">
      <protection hidden="1"/>
    </xf>
    <xf numFmtId="0" fontId="14" fillId="0" borderId="1" xfId="0" applyFont="1" applyBorder="1" applyProtection="1">
      <protection hidden="1"/>
    </xf>
    <xf numFmtId="0" fontId="14" fillId="0" borderId="2" xfId="0" applyFont="1" applyBorder="1" applyProtection="1">
      <protection hidden="1"/>
    </xf>
    <xf numFmtId="0" fontId="14" fillId="0" borderId="3" xfId="0" applyFont="1" applyBorder="1" applyAlignment="1" applyProtection="1">
      <alignment horizontal="center"/>
      <protection hidden="1"/>
    </xf>
    <xf numFmtId="0" fontId="14" fillId="0" borderId="4" xfId="0" applyFont="1" applyBorder="1" applyProtection="1">
      <protection hidden="1"/>
    </xf>
    <xf numFmtId="0" fontId="14" fillId="0" borderId="4" xfId="0" applyFont="1" applyBorder="1" applyAlignment="1" applyProtection="1">
      <alignment horizontal="center"/>
      <protection hidden="1"/>
    </xf>
    <xf numFmtId="0" fontId="16" fillId="0" borderId="5" xfId="0" applyFont="1" applyBorder="1" applyProtection="1">
      <protection hidden="1"/>
    </xf>
    <xf numFmtId="0" fontId="14" fillId="0" borderId="6" xfId="0" applyFont="1" applyBorder="1" applyProtection="1">
      <protection hidden="1"/>
    </xf>
    <xf numFmtId="0" fontId="14" fillId="0" borderId="7" xfId="0" applyFont="1" applyBorder="1" applyProtection="1">
      <protection hidden="1"/>
    </xf>
    <xf numFmtId="0" fontId="14" fillId="0" borderId="8" xfId="0" applyFont="1" applyBorder="1" applyProtection="1">
      <protection hidden="1"/>
    </xf>
    <xf numFmtId="0" fontId="16" fillId="0" borderId="7" xfId="0" applyFont="1" applyBorder="1" applyProtection="1">
      <protection hidden="1"/>
    </xf>
    <xf numFmtId="0" fontId="14" fillId="0" borderId="9" xfId="0" applyFont="1" applyBorder="1" applyProtection="1">
      <protection hidden="1"/>
    </xf>
    <xf numFmtId="0" fontId="14" fillId="0" borderId="10" xfId="0" applyFont="1" applyBorder="1" applyProtection="1">
      <protection hidden="1"/>
    </xf>
    <xf numFmtId="0" fontId="12" fillId="0" borderId="0" xfId="0" applyFont="1" applyAlignment="1" applyProtection="1">
      <alignment horizontal="center"/>
      <protection hidden="1"/>
    </xf>
    <xf numFmtId="0" fontId="16" fillId="0" borderId="0" xfId="0" applyFont="1" applyProtection="1">
      <protection hidden="1"/>
    </xf>
    <xf numFmtId="0" fontId="11" fillId="0" borderId="0" xfId="0" applyFont="1" applyAlignment="1" applyProtection="1">
      <alignment horizontal="center"/>
      <protection hidden="1"/>
    </xf>
    <xf numFmtId="0" fontId="16" fillId="0" borderId="0" xfId="0" applyFont="1" applyAlignment="1" applyProtection="1">
      <alignment horizontal="center"/>
      <protection hidden="1"/>
    </xf>
    <xf numFmtId="0" fontId="14" fillId="0" borderId="0" xfId="8" applyFont="1" applyAlignment="1" applyProtection="1">
      <alignment horizontal="center"/>
      <protection hidden="1"/>
    </xf>
    <xf numFmtId="0" fontId="14" fillId="0" borderId="0" xfId="8" applyFont="1" applyProtection="1">
      <protection hidden="1"/>
    </xf>
    <xf numFmtId="0" fontId="14" fillId="0" borderId="0" xfId="8" applyFont="1" applyAlignment="1" applyProtection="1">
      <alignment horizontal="right"/>
      <protection hidden="1"/>
    </xf>
    <xf numFmtId="0" fontId="7" fillId="0" borderId="0" xfId="6" applyFont="1" applyAlignment="1" applyProtection="1">
      <alignment horizontal="centerContinuous"/>
      <protection hidden="1"/>
    </xf>
    <xf numFmtId="0" fontId="14" fillId="0" borderId="0" xfId="6" applyFont="1" applyAlignment="1" applyProtection="1">
      <alignment horizontal="centerContinuous"/>
      <protection hidden="1"/>
    </xf>
    <xf numFmtId="0" fontId="14" fillId="0" borderId="19" xfId="6" applyFont="1" applyBorder="1" applyProtection="1">
      <protection hidden="1"/>
    </xf>
    <xf numFmtId="0" fontId="14" fillId="0" borderId="20" xfId="8" applyFont="1" applyBorder="1" applyAlignment="1" applyProtection="1">
      <alignment horizontal="center"/>
      <protection hidden="1"/>
    </xf>
    <xf numFmtId="0" fontId="14" fillId="0" borderId="2" xfId="8" applyFont="1" applyBorder="1" applyAlignment="1" applyProtection="1">
      <alignment horizontal="center"/>
      <protection hidden="1"/>
    </xf>
    <xf numFmtId="0" fontId="14" fillId="0" borderId="21" xfId="8" applyFont="1" applyBorder="1" applyProtection="1">
      <protection hidden="1"/>
    </xf>
    <xf numFmtId="166" fontId="11" fillId="0" borderId="22" xfId="8" applyNumberFormat="1" applyFont="1" applyBorder="1" applyAlignment="1" applyProtection="1">
      <alignment horizontal="center"/>
      <protection hidden="1"/>
    </xf>
    <xf numFmtId="0" fontId="14" fillId="0" borderId="24" xfId="8" applyFont="1" applyBorder="1" applyProtection="1">
      <protection hidden="1"/>
    </xf>
    <xf numFmtId="0" fontId="11" fillId="2" borderId="25" xfId="8" applyFont="1" applyFill="1" applyBorder="1" applyAlignment="1" applyProtection="1">
      <alignment horizontal="center"/>
      <protection hidden="1"/>
    </xf>
    <xf numFmtId="0" fontId="11" fillId="2" borderId="26" xfId="8" applyFont="1" applyFill="1" applyBorder="1" applyAlignment="1" applyProtection="1">
      <alignment horizontal="center"/>
      <protection hidden="1"/>
    </xf>
    <xf numFmtId="0" fontId="14" fillId="0" borderId="0" xfId="8" applyFont="1" applyAlignment="1" applyProtection="1">
      <alignment horizontal="left"/>
      <protection hidden="1"/>
    </xf>
    <xf numFmtId="0" fontId="14" fillId="0" borderId="19" xfId="8" applyFont="1" applyBorder="1" applyAlignment="1" applyProtection="1">
      <alignment horizontal="center"/>
      <protection hidden="1"/>
    </xf>
    <xf numFmtId="0" fontId="14" fillId="0" borderId="27" xfId="8" applyFont="1" applyBorder="1" applyAlignment="1" applyProtection="1">
      <alignment horizontal="center"/>
      <protection hidden="1"/>
    </xf>
    <xf numFmtId="0" fontId="14" fillId="0" borderId="13" xfId="8" applyFont="1" applyBorder="1" applyProtection="1">
      <protection hidden="1"/>
    </xf>
    <xf numFmtId="0" fontId="14" fillId="0" borderId="28" xfId="6" applyFont="1" applyBorder="1" applyProtection="1">
      <protection hidden="1"/>
    </xf>
    <xf numFmtId="0" fontId="14" fillId="0" borderId="30" xfId="6" applyFont="1" applyBorder="1" applyAlignment="1" applyProtection="1">
      <alignment horizontal="centerContinuous"/>
      <protection hidden="1"/>
    </xf>
    <xf numFmtId="0" fontId="14" fillId="0" borderId="31" xfId="6" applyFont="1" applyBorder="1" applyAlignment="1" applyProtection="1">
      <alignment horizontal="centerContinuous"/>
      <protection hidden="1"/>
    </xf>
    <xf numFmtId="0" fontId="14" fillId="0" borderId="32" xfId="8" applyFont="1" applyBorder="1" applyAlignment="1" applyProtection="1">
      <alignment horizontal="center"/>
      <protection hidden="1"/>
    </xf>
    <xf numFmtId="0" fontId="14" fillId="0" borderId="33" xfId="8" applyFont="1" applyBorder="1" applyAlignment="1" applyProtection="1">
      <alignment horizontal="center"/>
      <protection hidden="1"/>
    </xf>
    <xf numFmtId="0" fontId="14" fillId="0" borderId="33" xfId="6" applyFont="1" applyBorder="1" applyAlignment="1" applyProtection="1">
      <alignment horizontal="center"/>
      <protection hidden="1"/>
    </xf>
    <xf numFmtId="0" fontId="14" fillId="0" borderId="34" xfId="6" applyFont="1" applyBorder="1" applyAlignment="1" applyProtection="1">
      <alignment horizontal="center"/>
      <protection hidden="1"/>
    </xf>
    <xf numFmtId="0" fontId="14" fillId="0" borderId="21" xfId="8" applyFont="1" applyBorder="1" applyAlignment="1" applyProtection="1">
      <alignment horizontal="center"/>
      <protection hidden="1"/>
    </xf>
    <xf numFmtId="0" fontId="14" fillId="0" borderId="35" xfId="8" applyFont="1" applyBorder="1" applyAlignment="1" applyProtection="1">
      <alignment horizontal="center"/>
      <protection hidden="1"/>
    </xf>
    <xf numFmtId="0" fontId="14" fillId="0" borderId="35" xfId="8" applyFont="1" applyBorder="1" applyProtection="1">
      <protection hidden="1"/>
    </xf>
    <xf numFmtId="0" fontId="14" fillId="0" borderId="35" xfId="6" applyFont="1" applyBorder="1" applyAlignment="1" applyProtection="1">
      <alignment horizontal="center"/>
      <protection hidden="1"/>
    </xf>
    <xf numFmtId="0" fontId="14" fillId="0" borderId="36" xfId="8" applyFont="1" applyBorder="1" applyAlignment="1" applyProtection="1">
      <alignment horizontal="center"/>
      <protection hidden="1"/>
    </xf>
    <xf numFmtId="0" fontId="14" fillId="0" borderId="37" xfId="8" applyFont="1" applyBorder="1" applyAlignment="1" applyProtection="1">
      <alignment horizontal="center"/>
      <protection hidden="1"/>
    </xf>
    <xf numFmtId="0" fontId="14" fillId="0" borderId="37" xfId="8" applyFont="1" applyBorder="1" applyProtection="1">
      <protection hidden="1"/>
    </xf>
    <xf numFmtId="165" fontId="14" fillId="0" borderId="37" xfId="6" applyNumberFormat="1" applyFont="1" applyBorder="1" applyAlignment="1" applyProtection="1">
      <alignment horizontal="center"/>
      <protection hidden="1"/>
    </xf>
    <xf numFmtId="165" fontId="14" fillId="0" borderId="38" xfId="6" applyNumberFormat="1" applyFont="1" applyBorder="1" applyAlignment="1" applyProtection="1">
      <alignment horizontal="center"/>
      <protection hidden="1"/>
    </xf>
    <xf numFmtId="43" fontId="14" fillId="0" borderId="37" xfId="8" applyNumberFormat="1" applyFont="1" applyBorder="1" applyProtection="1">
      <protection hidden="1"/>
    </xf>
    <xf numFmtId="43" fontId="14" fillId="0" borderId="38" xfId="8" applyNumberFormat="1" applyFont="1" applyBorder="1" applyProtection="1">
      <protection hidden="1"/>
    </xf>
    <xf numFmtId="43" fontId="14" fillId="2" borderId="37" xfId="8" applyNumberFormat="1" applyFont="1" applyFill="1" applyBorder="1" applyAlignment="1" applyProtection="1">
      <alignment horizontal="center"/>
      <protection hidden="1"/>
    </xf>
    <xf numFmtId="43" fontId="14" fillId="2" borderId="38" xfId="8" applyNumberFormat="1" applyFont="1" applyFill="1" applyBorder="1" applyAlignment="1" applyProtection="1">
      <alignment horizontal="center"/>
      <protection hidden="1"/>
    </xf>
    <xf numFmtId="43" fontId="14" fillId="0" borderId="37" xfId="8" applyNumberFormat="1" applyFont="1" applyBorder="1" applyAlignment="1" applyProtection="1">
      <alignment horizontal="center"/>
      <protection hidden="1"/>
    </xf>
    <xf numFmtId="43" fontId="14" fillId="0" borderId="38" xfId="8" applyNumberFormat="1" applyFont="1" applyBorder="1" applyAlignment="1" applyProtection="1">
      <alignment horizontal="center"/>
      <protection hidden="1"/>
    </xf>
    <xf numFmtId="0" fontId="14" fillId="0" borderId="37" xfId="0" applyFont="1" applyBorder="1" applyProtection="1">
      <protection hidden="1"/>
    </xf>
    <xf numFmtId="0" fontId="11" fillId="0" borderId="37" xfId="8" applyFont="1" applyBorder="1" applyProtection="1">
      <protection hidden="1"/>
    </xf>
    <xf numFmtId="0" fontId="14" fillId="0" borderId="39" xfId="8" applyFont="1" applyBorder="1" applyAlignment="1" applyProtection="1">
      <alignment horizontal="center"/>
      <protection hidden="1"/>
    </xf>
    <xf numFmtId="0" fontId="14" fillId="0" borderId="40" xfId="8" applyFont="1" applyBorder="1" applyAlignment="1" applyProtection="1">
      <alignment horizontal="center"/>
      <protection hidden="1"/>
    </xf>
    <xf numFmtId="0" fontId="14" fillId="0" borderId="40" xfId="8" applyFont="1" applyBorder="1" applyProtection="1">
      <protection hidden="1"/>
    </xf>
    <xf numFmtId="43" fontId="14" fillId="0" borderId="40" xfId="8" applyNumberFormat="1" applyFont="1" applyBorder="1" applyAlignment="1" applyProtection="1">
      <alignment horizontal="center"/>
      <protection hidden="1"/>
    </xf>
    <xf numFmtId="43" fontId="14" fillId="2" borderId="40" xfId="8" applyNumberFormat="1" applyFont="1" applyFill="1" applyBorder="1" applyAlignment="1" applyProtection="1">
      <alignment horizontal="center"/>
      <protection hidden="1"/>
    </xf>
    <xf numFmtId="43" fontId="14" fillId="2" borderId="26" xfId="8" applyNumberFormat="1" applyFont="1" applyFill="1" applyBorder="1" applyAlignment="1" applyProtection="1">
      <alignment horizontal="center"/>
      <protection hidden="1"/>
    </xf>
    <xf numFmtId="0" fontId="11" fillId="0" borderId="0" xfId="8" applyFont="1" applyProtection="1">
      <protection hidden="1"/>
    </xf>
    <xf numFmtId="43" fontId="14" fillId="0" borderId="26" xfId="8" applyNumberFormat="1" applyFont="1" applyBorder="1" applyAlignment="1" applyProtection="1">
      <alignment horizontal="center"/>
      <protection hidden="1"/>
    </xf>
    <xf numFmtId="0" fontId="11" fillId="0" borderId="0" xfId="8" applyFont="1" applyAlignment="1" applyProtection="1">
      <alignment horizontal="left"/>
      <protection hidden="1"/>
    </xf>
    <xf numFmtId="0" fontId="11" fillId="0" borderId="23" xfId="8" applyFont="1" applyBorder="1" applyProtection="1">
      <protection hidden="1"/>
    </xf>
    <xf numFmtId="0" fontId="14" fillId="0" borderId="33" xfId="8" applyFont="1" applyBorder="1" applyProtection="1">
      <protection hidden="1"/>
    </xf>
    <xf numFmtId="0" fontId="11" fillId="0" borderId="25" xfId="8" applyFont="1" applyBorder="1" applyAlignment="1" applyProtection="1">
      <alignment horizontal="center"/>
      <protection hidden="1"/>
    </xf>
    <xf numFmtId="0" fontId="11" fillId="0" borderId="26" xfId="8" applyFont="1" applyBorder="1" applyAlignment="1" applyProtection="1">
      <alignment horizontal="left"/>
      <protection hidden="1"/>
    </xf>
    <xf numFmtId="0" fontId="11" fillId="0" borderId="16" xfId="8" applyFont="1" applyBorder="1" applyAlignment="1" applyProtection="1">
      <alignment horizontal="left"/>
      <protection hidden="1"/>
    </xf>
    <xf numFmtId="0" fontId="8" fillId="0" borderId="0" xfId="8" applyFont="1" applyAlignment="1" applyProtection="1">
      <alignment horizontal="left"/>
      <protection hidden="1"/>
    </xf>
    <xf numFmtId="0" fontId="14" fillId="0" borderId="0" xfId="6" applyFont="1" applyAlignment="1" applyProtection="1">
      <alignment horizontal="center"/>
      <protection hidden="1"/>
    </xf>
    <xf numFmtId="0" fontId="14" fillId="0" borderId="0" xfId="6" applyFont="1" applyProtection="1">
      <protection hidden="1"/>
    </xf>
    <xf numFmtId="0" fontId="14" fillId="0" borderId="20" xfId="6" applyFont="1" applyBorder="1" applyAlignment="1" applyProtection="1">
      <alignment horizontal="center"/>
      <protection hidden="1"/>
    </xf>
    <xf numFmtId="0" fontId="14" fillId="0" borderId="2" xfId="6" applyFont="1" applyBorder="1" applyAlignment="1" applyProtection="1">
      <alignment horizontal="center"/>
      <protection hidden="1"/>
    </xf>
    <xf numFmtId="0" fontId="14" fillId="0" borderId="21" xfId="6" applyFont="1" applyBorder="1" applyProtection="1">
      <protection hidden="1"/>
    </xf>
    <xf numFmtId="166" fontId="11" fillId="0" borderId="22" xfId="6" applyNumberFormat="1" applyFont="1" applyBorder="1" applyAlignment="1" applyProtection="1">
      <alignment horizontal="center"/>
      <protection hidden="1"/>
    </xf>
    <xf numFmtId="0" fontId="11" fillId="0" borderId="23" xfId="6" applyFont="1" applyBorder="1" applyProtection="1">
      <protection hidden="1"/>
    </xf>
    <xf numFmtId="0" fontId="14" fillId="0" borderId="24" xfId="6" applyFont="1" applyBorder="1" applyProtection="1">
      <protection hidden="1"/>
    </xf>
    <xf numFmtId="0" fontId="11" fillId="0" borderId="25" xfId="6" applyFont="1" applyBorder="1" applyAlignment="1" applyProtection="1">
      <alignment horizontal="center"/>
      <protection hidden="1"/>
    </xf>
    <xf numFmtId="0" fontId="11" fillId="0" borderId="16" xfId="6" applyFont="1" applyBorder="1" applyAlignment="1" applyProtection="1">
      <alignment horizontal="left"/>
      <protection hidden="1"/>
    </xf>
    <xf numFmtId="0" fontId="14" fillId="0" borderId="0" xfId="6" applyFont="1" applyAlignment="1" applyProtection="1">
      <alignment horizontal="left"/>
      <protection hidden="1"/>
    </xf>
    <xf numFmtId="0" fontId="14" fillId="0" borderId="0" xfId="6" applyFont="1" applyAlignment="1" applyProtection="1">
      <alignment horizontal="right"/>
      <protection hidden="1"/>
    </xf>
    <xf numFmtId="0" fontId="14" fillId="0" borderId="19" xfId="6" applyFont="1" applyBorder="1" applyAlignment="1" applyProtection="1">
      <alignment horizontal="center"/>
      <protection hidden="1"/>
    </xf>
    <xf numFmtId="0" fontId="14" fillId="0" borderId="27" xfId="6" applyFont="1" applyBorder="1" applyAlignment="1" applyProtection="1">
      <alignment horizontal="center"/>
      <protection hidden="1"/>
    </xf>
    <xf numFmtId="0" fontId="14" fillId="0" borderId="13" xfId="6" applyFont="1" applyBorder="1" applyProtection="1">
      <protection hidden="1"/>
    </xf>
    <xf numFmtId="0" fontId="14" fillId="0" borderId="32" xfId="6" applyFont="1" applyBorder="1" applyAlignment="1" applyProtection="1">
      <alignment horizontal="center"/>
      <protection hidden="1"/>
    </xf>
    <xf numFmtId="0" fontId="14" fillId="0" borderId="33" xfId="6" applyFont="1" applyBorder="1" applyProtection="1">
      <protection hidden="1"/>
    </xf>
    <xf numFmtId="0" fontId="14" fillId="0" borderId="21" xfId="6" applyFont="1" applyBorder="1" applyAlignment="1" applyProtection="1">
      <alignment horizontal="center"/>
      <protection hidden="1"/>
    </xf>
    <xf numFmtId="0" fontId="14" fillId="0" borderId="35" xfId="6" applyFont="1" applyBorder="1" applyProtection="1">
      <protection hidden="1"/>
    </xf>
    <xf numFmtId="0" fontId="14" fillId="0" borderId="36" xfId="6" applyFont="1" applyBorder="1" applyAlignment="1" applyProtection="1">
      <alignment horizontal="center"/>
      <protection hidden="1"/>
    </xf>
    <xf numFmtId="0" fontId="14" fillId="0" borderId="37" xfId="6" applyFont="1" applyBorder="1" applyAlignment="1" applyProtection="1">
      <alignment horizontal="center"/>
      <protection hidden="1"/>
    </xf>
    <xf numFmtId="0" fontId="14" fillId="0" borderId="37" xfId="6" applyFont="1" applyBorder="1" applyProtection="1">
      <protection hidden="1"/>
    </xf>
    <xf numFmtId="43" fontId="14" fillId="0" borderId="37" xfId="6" applyNumberFormat="1" applyFont="1" applyBorder="1" applyProtection="1">
      <protection hidden="1"/>
    </xf>
    <xf numFmtId="43" fontId="14" fillId="0" borderId="38" xfId="6" applyNumberFormat="1" applyFont="1" applyBorder="1" applyProtection="1">
      <protection hidden="1"/>
    </xf>
    <xf numFmtId="43" fontId="14" fillId="0" borderId="37" xfId="6" applyNumberFormat="1" applyFont="1" applyBorder="1" applyAlignment="1" applyProtection="1">
      <alignment horizontal="center"/>
      <protection hidden="1"/>
    </xf>
    <xf numFmtId="43" fontId="14" fillId="0" borderId="38" xfId="6" applyNumberFormat="1" applyFont="1" applyBorder="1" applyAlignment="1" applyProtection="1">
      <alignment horizontal="center"/>
      <protection hidden="1"/>
    </xf>
    <xf numFmtId="0" fontId="14" fillId="0" borderId="39" xfId="6" applyFont="1" applyBorder="1" applyAlignment="1" applyProtection="1">
      <alignment horizontal="center"/>
      <protection hidden="1"/>
    </xf>
    <xf numFmtId="0" fontId="14" fillId="0" borderId="40" xfId="6" applyFont="1" applyBorder="1" applyAlignment="1" applyProtection="1">
      <alignment horizontal="center"/>
      <protection hidden="1"/>
    </xf>
    <xf numFmtId="0" fontId="14" fillId="0" borderId="40" xfId="6" applyFont="1" applyBorder="1" applyProtection="1">
      <protection hidden="1"/>
    </xf>
    <xf numFmtId="43" fontId="14" fillId="0" borderId="40" xfId="6" applyNumberFormat="1" applyFont="1" applyBorder="1" applyAlignment="1" applyProtection="1">
      <alignment horizontal="center"/>
      <protection hidden="1"/>
    </xf>
    <xf numFmtId="43" fontId="14" fillId="0" borderId="26" xfId="6" applyNumberFormat="1" applyFont="1" applyBorder="1" applyAlignment="1" applyProtection="1">
      <alignment horizontal="center"/>
      <protection hidden="1"/>
    </xf>
    <xf numFmtId="0" fontId="11" fillId="0" borderId="40" xfId="6" applyFont="1" applyBorder="1" applyProtection="1">
      <protection hidden="1"/>
    </xf>
    <xf numFmtId="0" fontId="11" fillId="0" borderId="0" xfId="6" applyFont="1" applyAlignment="1" applyProtection="1">
      <alignment horizontal="left"/>
      <protection hidden="1"/>
    </xf>
    <xf numFmtId="0" fontId="14" fillId="0" borderId="41" xfId="6" applyFont="1" applyBorder="1" applyAlignment="1" applyProtection="1">
      <alignment horizontal="center"/>
      <protection hidden="1"/>
    </xf>
    <xf numFmtId="0" fontId="14" fillId="0" borderId="40" xfId="6" applyFont="1" applyBorder="1" applyAlignment="1" applyProtection="1">
      <alignment horizontal="center" vertical="center"/>
      <protection hidden="1"/>
    </xf>
    <xf numFmtId="168" fontId="14" fillId="0" borderId="37" xfId="6" applyNumberFormat="1" applyFont="1" applyBorder="1" applyAlignment="1" applyProtection="1">
      <alignment horizontal="center"/>
      <protection hidden="1"/>
    </xf>
    <xf numFmtId="0" fontId="14" fillId="0" borderId="37" xfId="6" applyFont="1" applyBorder="1" applyAlignment="1" applyProtection="1">
      <alignment horizontal="left"/>
      <protection hidden="1"/>
    </xf>
    <xf numFmtId="0" fontId="8" fillId="0" borderId="0" xfId="8" applyFont="1" applyProtection="1">
      <protection hidden="1"/>
    </xf>
    <xf numFmtId="0" fontId="11" fillId="0" borderId="16" xfId="6" applyFont="1" applyBorder="1" applyAlignment="1" applyProtection="1">
      <alignment horizontal="center"/>
      <protection hidden="1"/>
    </xf>
    <xf numFmtId="166" fontId="11" fillId="0" borderId="0" xfId="6" applyNumberFormat="1" applyFont="1" applyAlignment="1" applyProtection="1">
      <alignment horizontal="center"/>
      <protection hidden="1"/>
    </xf>
    <xf numFmtId="0" fontId="11" fillId="0" borderId="0" xfId="6" applyFont="1" applyProtection="1">
      <protection hidden="1"/>
    </xf>
    <xf numFmtId="0" fontId="11" fillId="0" borderId="0" xfId="6" applyFont="1" applyAlignment="1" applyProtection="1">
      <alignment horizontal="center"/>
      <protection hidden="1"/>
    </xf>
    <xf numFmtId="165" fontId="14" fillId="0" borderId="0" xfId="6" applyNumberFormat="1" applyFont="1" applyAlignment="1" applyProtection="1">
      <alignment horizontal="center"/>
      <protection hidden="1"/>
    </xf>
    <xf numFmtId="0" fontId="14" fillId="0" borderId="0" xfId="7" applyFont="1" applyAlignment="1" applyProtection="1">
      <alignment horizontal="centerContinuous"/>
      <protection hidden="1"/>
    </xf>
    <xf numFmtId="0" fontId="14" fillId="0" borderId="0" xfId="7" applyFont="1" applyProtection="1">
      <protection hidden="1"/>
    </xf>
    <xf numFmtId="0" fontId="15" fillId="0" borderId="0" xfId="7" applyFont="1" applyAlignment="1" applyProtection="1">
      <alignment horizontal="centerContinuous" vertical="center"/>
      <protection hidden="1"/>
    </xf>
    <xf numFmtId="0" fontId="14" fillId="0" borderId="0" xfId="7" applyFont="1" applyAlignment="1" applyProtection="1">
      <alignment horizontal="center"/>
      <protection hidden="1"/>
    </xf>
    <xf numFmtId="0" fontId="14" fillId="0" borderId="11" xfId="0" applyFont="1" applyBorder="1" applyAlignment="1" applyProtection="1">
      <alignment horizontal="center"/>
      <protection hidden="1"/>
    </xf>
    <xf numFmtId="0" fontId="14" fillId="0" borderId="42" xfId="0" applyFont="1" applyBorder="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justify"/>
      <protection hidden="1"/>
    </xf>
    <xf numFmtId="169" fontId="14" fillId="0" borderId="0" xfId="0" applyNumberFormat="1" applyFont="1" applyAlignment="1" applyProtection="1">
      <alignment horizontal="center"/>
      <protection hidden="1"/>
    </xf>
    <xf numFmtId="0" fontId="23" fillId="0" borderId="0" xfId="0" applyFont="1" applyProtection="1">
      <protection hidden="1"/>
    </xf>
    <xf numFmtId="0" fontId="14" fillId="0" borderId="0" xfId="0" applyFont="1" applyAlignment="1" applyProtection="1">
      <alignment horizontal="justify"/>
      <protection hidden="1"/>
    </xf>
    <xf numFmtId="0" fontId="14" fillId="0" borderId="0" xfId="0" applyFont="1" applyAlignment="1" applyProtection="1">
      <alignment horizontal="left"/>
      <protection hidden="1"/>
    </xf>
    <xf numFmtId="0" fontId="5" fillId="0" borderId="0" xfId="0" applyFont="1" applyProtection="1">
      <protection hidden="1"/>
    </xf>
    <xf numFmtId="0" fontId="14" fillId="0" borderId="11" xfId="0" applyFont="1" applyBorder="1" applyAlignment="1" applyProtection="1">
      <alignment horizontal="justify"/>
      <protection locked="0"/>
    </xf>
    <xf numFmtId="0" fontId="14" fillId="0" borderId="0" xfId="0" applyFont="1" applyAlignment="1" applyProtection="1">
      <alignment horizontal="center"/>
      <protection locked="0"/>
    </xf>
    <xf numFmtId="0" fontId="23" fillId="0" borderId="0" xfId="0" applyFont="1" applyProtection="1">
      <protection locked="0"/>
    </xf>
    <xf numFmtId="43" fontId="14" fillId="0" borderId="37" xfId="6" applyNumberFormat="1" applyFont="1" applyBorder="1" applyProtection="1">
      <protection locked="0"/>
    </xf>
    <xf numFmtId="43" fontId="14" fillId="0" borderId="38" xfId="6" applyNumberFormat="1" applyFont="1" applyBorder="1" applyProtection="1">
      <protection locked="0"/>
    </xf>
    <xf numFmtId="0" fontId="14" fillId="0" borderId="0" xfId="6" applyFont="1" applyProtection="1">
      <protection locked="0"/>
    </xf>
    <xf numFmtId="43" fontId="14" fillId="0" borderId="40" xfId="6" applyNumberFormat="1" applyFont="1" applyBorder="1" applyProtection="1">
      <protection locked="0"/>
    </xf>
    <xf numFmtId="43" fontId="14" fillId="0" borderId="26" xfId="6" applyNumberFormat="1" applyFont="1" applyBorder="1" applyProtection="1">
      <protection locked="0"/>
    </xf>
    <xf numFmtId="43" fontId="14" fillId="0" borderId="37" xfId="6" applyNumberFormat="1" applyFont="1" applyBorder="1" applyAlignment="1" applyProtection="1">
      <alignment horizontal="center"/>
      <protection locked="0"/>
    </xf>
    <xf numFmtId="43" fontId="14" fillId="0" borderId="38" xfId="6" applyNumberFormat="1" applyFont="1" applyBorder="1" applyAlignment="1" applyProtection="1">
      <alignment horizontal="center"/>
      <protection locked="0"/>
    </xf>
    <xf numFmtId="43" fontId="14" fillId="0" borderId="40" xfId="6" applyNumberFormat="1" applyFont="1" applyBorder="1" applyAlignment="1" applyProtection="1">
      <alignment horizontal="center"/>
      <protection locked="0"/>
    </xf>
    <xf numFmtId="43" fontId="14" fillId="0" borderId="26" xfId="6" applyNumberFormat="1" applyFont="1" applyBorder="1" applyAlignment="1" applyProtection="1">
      <alignment horizontal="center"/>
      <protection locked="0"/>
    </xf>
    <xf numFmtId="0" fontId="14" fillId="0" borderId="37" xfId="6" applyFont="1" applyBorder="1" applyAlignment="1" applyProtection="1">
      <alignment horizontal="center"/>
      <protection locked="0"/>
    </xf>
    <xf numFmtId="0" fontId="14" fillId="0" borderId="37" xfId="6" applyFont="1" applyBorder="1" applyProtection="1">
      <protection locked="0"/>
    </xf>
    <xf numFmtId="0" fontId="14" fillId="0" borderId="40" xfId="6" applyFont="1" applyBorder="1" applyAlignment="1" applyProtection="1">
      <alignment horizontal="center"/>
      <protection locked="0"/>
    </xf>
    <xf numFmtId="0" fontId="14" fillId="0" borderId="40" xfId="6" applyFont="1" applyBorder="1" applyProtection="1">
      <protection locked="0"/>
    </xf>
    <xf numFmtId="0" fontId="11" fillId="0" borderId="25" xfId="6" applyFont="1" applyBorder="1" applyAlignment="1" applyProtection="1">
      <alignment horizontal="center"/>
      <protection locked="0"/>
    </xf>
    <xf numFmtId="0" fontId="11" fillId="0" borderId="16" xfId="6" applyFont="1" applyBorder="1" applyAlignment="1" applyProtection="1">
      <alignment horizontal="left"/>
      <protection locked="0"/>
    </xf>
    <xf numFmtId="0" fontId="14" fillId="0" borderId="0" xfId="6" applyFont="1" applyAlignment="1" applyProtection="1">
      <alignment horizontal="right"/>
      <protection locked="0"/>
    </xf>
    <xf numFmtId="168" fontId="14" fillId="0" borderId="37" xfId="6" applyNumberFormat="1" applyFont="1" applyBorder="1" applyAlignment="1" applyProtection="1">
      <alignment horizontal="center"/>
      <protection locked="0"/>
    </xf>
    <xf numFmtId="0" fontId="11" fillId="0" borderId="37" xfId="6" applyFont="1" applyBorder="1" applyProtection="1">
      <protection locked="0"/>
    </xf>
    <xf numFmtId="0" fontId="14" fillId="0" borderId="37" xfId="0" applyFont="1" applyBorder="1" applyProtection="1">
      <protection locked="0"/>
    </xf>
    <xf numFmtId="43" fontId="14" fillId="0" borderId="48" xfId="6" applyNumberFormat="1" applyFont="1" applyBorder="1" applyProtection="1">
      <protection locked="0"/>
    </xf>
    <xf numFmtId="43" fontId="14" fillId="0" borderId="37" xfId="8" applyNumberFormat="1" applyFont="1" applyBorder="1" applyAlignment="1" applyProtection="1">
      <alignment horizontal="center"/>
      <protection locked="0"/>
    </xf>
    <xf numFmtId="43" fontId="14" fillId="0" borderId="38" xfId="8" applyNumberFormat="1" applyFont="1" applyBorder="1" applyAlignment="1" applyProtection="1">
      <alignment horizontal="center"/>
      <protection locked="0"/>
    </xf>
    <xf numFmtId="43" fontId="14" fillId="0" borderId="38" xfId="8" applyNumberFormat="1" applyFont="1" applyBorder="1" applyProtection="1">
      <protection locked="0"/>
    </xf>
    <xf numFmtId="43" fontId="14" fillId="0" borderId="37" xfId="8" applyNumberFormat="1" applyFont="1" applyBorder="1" applyProtection="1">
      <protection locked="0"/>
    </xf>
    <xf numFmtId="0" fontId="14" fillId="0" borderId="37" xfId="8" applyFont="1" applyBorder="1" applyAlignment="1" applyProtection="1">
      <alignment horizontal="center"/>
      <protection locked="0"/>
    </xf>
    <xf numFmtId="0" fontId="14" fillId="0" borderId="37" xfId="8" applyFont="1" applyBorder="1" applyProtection="1">
      <protection locked="0"/>
    </xf>
    <xf numFmtId="0" fontId="14" fillId="0" borderId="40" xfId="8" applyFont="1" applyBorder="1" applyAlignment="1" applyProtection="1">
      <alignment horizontal="center"/>
      <protection locked="0"/>
    </xf>
    <xf numFmtId="0" fontId="14" fillId="0" borderId="40" xfId="8" applyFont="1" applyBorder="1" applyProtection="1">
      <protection locked="0"/>
    </xf>
    <xf numFmtId="43" fontId="14" fillId="0" borderId="40" xfId="8" applyNumberFormat="1" applyFont="1" applyBorder="1" applyAlignment="1" applyProtection="1">
      <alignment horizontal="center"/>
      <protection locked="0"/>
    </xf>
    <xf numFmtId="43" fontId="14" fillId="0" borderId="26" xfId="8" applyNumberFormat="1" applyFont="1" applyBorder="1" applyAlignment="1" applyProtection="1">
      <alignment horizontal="center"/>
      <protection locked="0"/>
    </xf>
    <xf numFmtId="0" fontId="14" fillId="0" borderId="0" xfId="8" applyFont="1" applyProtection="1">
      <protection locked="0"/>
    </xf>
    <xf numFmtId="0" fontId="14" fillId="0" borderId="0" xfId="0" applyFont="1" applyProtection="1">
      <protection locked="0"/>
    </xf>
    <xf numFmtId="166" fontId="11" fillId="0" borderId="22" xfId="8" applyNumberFormat="1" applyFont="1" applyBorder="1" applyAlignment="1" applyProtection="1">
      <alignment horizontal="center"/>
      <protection locked="0"/>
    </xf>
    <xf numFmtId="0" fontId="11" fillId="0" borderId="23" xfId="8" applyFont="1" applyBorder="1" applyAlignment="1" applyProtection="1">
      <alignment horizontal="left"/>
      <protection locked="0"/>
    </xf>
    <xf numFmtId="0" fontId="14" fillId="0" borderId="0" xfId="8" applyFont="1" applyAlignment="1" applyProtection="1">
      <alignment horizontal="right"/>
      <protection locked="0"/>
    </xf>
    <xf numFmtId="43" fontId="14" fillId="0" borderId="37" xfId="0" applyNumberFormat="1" applyFont="1" applyBorder="1" applyProtection="1">
      <protection hidden="1"/>
    </xf>
    <xf numFmtId="43" fontId="14" fillId="0" borderId="49" xfId="0" applyNumberFormat="1" applyFont="1" applyBorder="1" applyProtection="1">
      <protection locked="0"/>
    </xf>
    <xf numFmtId="43" fontId="14" fillId="0" borderId="50" xfId="0" applyNumberFormat="1" applyFont="1" applyBorder="1" applyProtection="1">
      <protection hidden="1"/>
    </xf>
    <xf numFmtId="43" fontId="14" fillId="0" borderId="51" xfId="0" applyNumberFormat="1" applyFont="1" applyBorder="1" applyProtection="1">
      <protection locked="0"/>
    </xf>
    <xf numFmtId="43" fontId="14" fillId="0" borderId="52" xfId="0" applyNumberFormat="1" applyFont="1" applyBorder="1" applyProtection="1">
      <protection hidden="1"/>
    </xf>
    <xf numFmtId="0" fontId="15" fillId="0" borderId="0" xfId="0" applyFont="1" applyAlignment="1" applyProtection="1">
      <alignment horizontal="justify"/>
      <protection locked="0"/>
    </xf>
    <xf numFmtId="169" fontId="14" fillId="0" borderId="0" xfId="0" applyNumberFormat="1" applyFont="1" applyAlignment="1" applyProtection="1">
      <alignment horizontal="center"/>
      <protection locked="0"/>
    </xf>
    <xf numFmtId="0" fontId="14" fillId="0" borderId="0" xfId="0" applyFont="1" applyAlignment="1" applyProtection="1">
      <alignment horizontal="justify"/>
      <protection locked="0"/>
    </xf>
    <xf numFmtId="0" fontId="14" fillId="0" borderId="37" xfId="6" applyFont="1" applyBorder="1" applyAlignment="1">
      <alignment horizontal="center"/>
    </xf>
    <xf numFmtId="0" fontId="14" fillId="0" borderId="37" xfId="6" applyFont="1" applyBorder="1"/>
    <xf numFmtId="0" fontId="14" fillId="0" borderId="11" xfId="0" applyFont="1" applyBorder="1" applyAlignment="1" applyProtection="1">
      <alignment horizontal="center"/>
      <protection locked="0"/>
    </xf>
    <xf numFmtId="0" fontId="14" fillId="0" borderId="11" xfId="0" applyFont="1" applyBorder="1" applyProtection="1">
      <protection locked="0"/>
    </xf>
    <xf numFmtId="168" fontId="14" fillId="0" borderId="37" xfId="6" applyNumberFormat="1" applyFont="1" applyBorder="1" applyAlignment="1">
      <alignment horizontal="center"/>
    </xf>
    <xf numFmtId="0" fontId="14" fillId="0" borderId="40" xfId="6" applyFont="1" applyBorder="1"/>
    <xf numFmtId="0" fontId="14" fillId="0" borderId="40" xfId="6" applyFont="1" applyBorder="1" applyAlignment="1">
      <alignment horizontal="center"/>
    </xf>
    <xf numFmtId="0" fontId="11" fillId="0" borderId="37" xfId="6" applyFont="1" applyBorder="1"/>
    <xf numFmtId="0" fontId="11" fillId="0" borderId="40" xfId="6" applyFont="1" applyBorder="1"/>
    <xf numFmtId="0" fontId="11" fillId="0" borderId="16" xfId="6" applyFont="1" applyBorder="1" applyAlignment="1">
      <alignment horizontal="left"/>
    </xf>
    <xf numFmtId="0" fontId="14" fillId="0" borderId="36" xfId="8" applyFont="1" applyBorder="1" applyAlignment="1">
      <alignment horizontal="center"/>
    </xf>
    <xf numFmtId="0" fontId="14" fillId="0" borderId="37" xfId="8" applyFont="1" applyBorder="1" applyAlignment="1">
      <alignment horizontal="center"/>
    </xf>
    <xf numFmtId="0" fontId="14" fillId="0" borderId="37" xfId="8" applyFont="1" applyBorder="1"/>
    <xf numFmtId="0" fontId="14" fillId="0" borderId="0" xfId="0" applyFont="1"/>
    <xf numFmtId="0" fontId="5" fillId="0" borderId="35" xfId="6" applyFont="1" applyBorder="1" applyAlignment="1" applyProtection="1">
      <alignment horizontal="center"/>
      <protection hidden="1"/>
    </xf>
    <xf numFmtId="0" fontId="5" fillId="0" borderId="29" xfId="6" applyFont="1" applyBorder="1" applyAlignment="1" applyProtection="1">
      <alignment horizontal="centerContinuous"/>
      <protection hidden="1"/>
    </xf>
    <xf numFmtId="44" fontId="9" fillId="0" borderId="30" xfId="2" applyFont="1" applyBorder="1" applyProtection="1">
      <protection locked="0"/>
    </xf>
    <xf numFmtId="44" fontId="9" fillId="0" borderId="42" xfId="2" applyFont="1" applyBorder="1" applyProtection="1">
      <protection locked="0"/>
    </xf>
    <xf numFmtId="0" fontId="7" fillId="0" borderId="0" xfId="5" applyFont="1" applyProtection="1">
      <protection hidden="1"/>
    </xf>
    <xf numFmtId="0" fontId="5" fillId="0" borderId="0" xfId="5" applyProtection="1">
      <protection hidden="1"/>
    </xf>
    <xf numFmtId="0" fontId="9" fillId="0" borderId="0" xfId="5" applyFont="1" applyProtection="1">
      <protection hidden="1"/>
    </xf>
    <xf numFmtId="0" fontId="9" fillId="0" borderId="15" xfId="5" applyFont="1" applyBorder="1" applyAlignment="1" applyProtection="1">
      <alignment horizontal="center"/>
      <protection hidden="1"/>
    </xf>
    <xf numFmtId="0" fontId="9" fillId="0" borderId="0" xfId="5" applyFont="1" applyAlignment="1" applyProtection="1">
      <alignment horizontal="center"/>
      <protection hidden="1"/>
    </xf>
    <xf numFmtId="0" fontId="5" fillId="0" borderId="0" xfId="0" applyFont="1" applyAlignment="1" applyProtection="1">
      <alignment horizontal="center"/>
      <protection hidden="1"/>
    </xf>
    <xf numFmtId="168" fontId="5" fillId="0" borderId="37" xfId="6" applyNumberFormat="1" applyFont="1" applyBorder="1" applyAlignment="1">
      <alignment horizontal="center"/>
    </xf>
    <xf numFmtId="0" fontId="5" fillId="0" borderId="37" xfId="6" applyFont="1" applyBorder="1"/>
    <xf numFmtId="0" fontId="5" fillId="0" borderId="37" xfId="6" applyFont="1" applyBorder="1" applyAlignment="1">
      <alignment horizontal="center"/>
    </xf>
    <xf numFmtId="0" fontId="5" fillId="0" borderId="37" xfId="8" applyFont="1" applyBorder="1" applyAlignment="1" applyProtection="1">
      <alignment horizontal="center"/>
      <protection hidden="1"/>
    </xf>
    <xf numFmtId="0" fontId="5" fillId="0" borderId="37" xfId="8" applyFont="1" applyBorder="1" applyProtection="1">
      <protection hidden="1"/>
    </xf>
    <xf numFmtId="0" fontId="5" fillId="0" borderId="40" xfId="8" applyFont="1" applyBorder="1" applyAlignment="1" applyProtection="1">
      <alignment horizontal="center"/>
      <protection hidden="1"/>
    </xf>
    <xf numFmtId="0" fontId="5" fillId="0" borderId="40" xfId="8" applyFont="1" applyBorder="1" applyProtection="1">
      <protection hidden="1"/>
    </xf>
    <xf numFmtId="0" fontId="5" fillId="0" borderId="37" xfId="8" applyFont="1" applyBorder="1" applyAlignment="1" applyProtection="1">
      <alignment horizontal="center"/>
      <protection locked="0"/>
    </xf>
    <xf numFmtId="0" fontId="5" fillId="0" borderId="37" xfId="8" applyFont="1" applyBorder="1" applyProtection="1">
      <protection locked="0"/>
    </xf>
    <xf numFmtId="0" fontId="5" fillId="0" borderId="35" xfId="7" applyFont="1" applyBorder="1" applyAlignment="1" applyProtection="1">
      <alignment horizontal="center" wrapText="1"/>
      <protection hidden="1"/>
    </xf>
    <xf numFmtId="0" fontId="5" fillId="0" borderId="59" xfId="7" applyFont="1" applyBorder="1" applyAlignment="1" applyProtection="1">
      <alignment horizontal="center" wrapText="1"/>
      <protection hidden="1"/>
    </xf>
    <xf numFmtId="0" fontId="5" fillId="0" borderId="37" xfId="0" applyFont="1" applyBorder="1" applyProtection="1">
      <protection locked="0"/>
    </xf>
    <xf numFmtId="0" fontId="4" fillId="0" borderId="0" xfId="0" applyFont="1" applyProtection="1">
      <protection hidden="1"/>
    </xf>
    <xf numFmtId="43" fontId="5" fillId="0" borderId="38" xfId="7" applyNumberFormat="1" applyFont="1" applyBorder="1" applyProtection="1">
      <protection locked="0"/>
    </xf>
    <xf numFmtId="0" fontId="38" fillId="0" borderId="0" xfId="7" applyFont="1" applyProtection="1">
      <protection hidden="1"/>
    </xf>
    <xf numFmtId="0" fontId="5" fillId="0" borderId="37" xfId="6" applyFont="1" applyBorder="1" applyProtection="1">
      <protection hidden="1"/>
    </xf>
    <xf numFmtId="0" fontId="5" fillId="0" borderId="37" xfId="6" applyFont="1" applyBorder="1" applyAlignment="1" applyProtection="1">
      <alignment horizontal="center"/>
      <protection hidden="1"/>
    </xf>
    <xf numFmtId="0" fontId="5" fillId="0" borderId="37" xfId="6" applyFont="1" applyBorder="1" applyProtection="1">
      <protection locked="0"/>
    </xf>
    <xf numFmtId="168" fontId="5" fillId="0" borderId="37" xfId="6" applyNumberFormat="1" applyFont="1" applyBorder="1" applyAlignment="1" applyProtection="1">
      <alignment horizontal="center"/>
      <protection hidden="1"/>
    </xf>
    <xf numFmtId="0" fontId="14" fillId="0" borderId="79" xfId="6" applyFont="1" applyBorder="1" applyAlignment="1" applyProtection="1">
      <alignment horizontal="center"/>
      <protection hidden="1"/>
    </xf>
    <xf numFmtId="0" fontId="14" fillId="0" borderId="47" xfId="6" applyFont="1" applyBorder="1"/>
    <xf numFmtId="43" fontId="14" fillId="0" borderId="47" xfId="6" applyNumberFormat="1" applyFont="1" applyBorder="1" applyProtection="1">
      <protection locked="0"/>
    </xf>
    <xf numFmtId="0" fontId="14" fillId="0" borderId="47" xfId="6" applyFont="1" applyBorder="1" applyAlignment="1">
      <alignment horizontal="center"/>
    </xf>
    <xf numFmtId="43" fontId="14" fillId="0" borderId="80" xfId="6" applyNumberFormat="1" applyFont="1" applyBorder="1" applyProtection="1">
      <protection locked="0"/>
    </xf>
    <xf numFmtId="0" fontId="14" fillId="0" borderId="35" xfId="6" applyFont="1" applyBorder="1" applyAlignment="1">
      <alignment horizontal="center"/>
    </xf>
    <xf numFmtId="0" fontId="14" fillId="0" borderId="35" xfId="6" applyFont="1" applyBorder="1"/>
    <xf numFmtId="43" fontId="14" fillId="0" borderId="35" xfId="6" applyNumberFormat="1" applyFont="1" applyBorder="1" applyProtection="1">
      <protection locked="0"/>
    </xf>
    <xf numFmtId="43" fontId="14" fillId="0" borderId="59" xfId="6" applyNumberFormat="1" applyFont="1" applyBorder="1" applyProtection="1">
      <protection locked="0"/>
    </xf>
    <xf numFmtId="0" fontId="5" fillId="0" borderId="40" xfId="6" applyFont="1" applyBorder="1" applyProtection="1">
      <protection hidden="1"/>
    </xf>
    <xf numFmtId="0" fontId="14" fillId="0" borderId="47" xfId="6" applyFont="1" applyBorder="1" applyAlignment="1" applyProtection="1">
      <alignment horizontal="center"/>
      <protection locked="0"/>
    </xf>
    <xf numFmtId="0" fontId="14" fillId="0" borderId="47" xfId="6" applyFont="1" applyBorder="1" applyProtection="1">
      <protection locked="0"/>
    </xf>
    <xf numFmtId="43" fontId="14" fillId="0" borderId="47" xfId="6" applyNumberFormat="1" applyFont="1" applyBorder="1" applyProtection="1">
      <protection hidden="1"/>
    </xf>
    <xf numFmtId="43" fontId="14" fillId="0" borderId="80" xfId="6" applyNumberFormat="1" applyFont="1" applyBorder="1" applyProtection="1">
      <protection hidden="1"/>
    </xf>
    <xf numFmtId="0" fontId="14" fillId="0" borderId="35" xfId="6" applyFont="1" applyBorder="1" applyAlignment="1" applyProtection="1">
      <alignment horizontal="center"/>
      <protection locked="0"/>
    </xf>
    <xf numFmtId="0" fontId="14" fillId="0" borderId="35" xfId="6" applyFont="1" applyBorder="1" applyProtection="1">
      <protection locked="0"/>
    </xf>
    <xf numFmtId="0" fontId="5" fillId="8" borderId="37" xfId="6" applyFont="1" applyFill="1" applyBorder="1" applyProtection="1">
      <protection hidden="1"/>
    </xf>
    <xf numFmtId="0" fontId="3" fillId="0" borderId="0" xfId="4" applyFont="1"/>
    <xf numFmtId="0" fontId="39" fillId="0" borderId="0" xfId="4" applyFont="1" applyAlignment="1">
      <alignment horizontal="center"/>
    </xf>
    <xf numFmtId="0" fontId="7" fillId="0" borderId="0" xfId="5" applyFont="1" applyAlignment="1" applyProtection="1">
      <alignment horizontal="centerContinuous"/>
      <protection hidden="1"/>
    </xf>
    <xf numFmtId="0" fontId="5" fillId="0" borderId="0" xfId="7" applyFont="1" applyAlignment="1" applyProtection="1">
      <alignment horizontal="centerContinuous"/>
      <protection hidden="1"/>
    </xf>
    <xf numFmtId="0" fontId="5" fillId="0" borderId="0" xfId="7" applyFont="1" applyProtection="1">
      <protection hidden="1"/>
    </xf>
    <xf numFmtId="0" fontId="5" fillId="0" borderId="27" xfId="7" applyFont="1" applyBorder="1" applyAlignment="1" applyProtection="1">
      <alignment horizontal="center"/>
      <protection hidden="1"/>
    </xf>
    <xf numFmtId="0" fontId="4" fillId="0" borderId="27" xfId="7" applyFont="1" applyBorder="1" applyAlignment="1" applyProtection="1">
      <alignment horizontal="center" wrapText="1"/>
      <protection hidden="1"/>
    </xf>
    <xf numFmtId="0" fontId="4" fillId="0" borderId="2" xfId="7" applyFont="1" applyBorder="1" applyAlignment="1" applyProtection="1">
      <alignment horizontal="center" wrapText="1"/>
      <protection hidden="1"/>
    </xf>
    <xf numFmtId="0" fontId="5" fillId="2" borderId="37" xfId="7" applyFont="1" applyFill="1" applyBorder="1" applyAlignment="1" applyProtection="1">
      <alignment horizontal="center"/>
      <protection hidden="1"/>
    </xf>
    <xf numFmtId="0" fontId="5" fillId="2" borderId="38" xfId="7" applyFont="1" applyFill="1" applyBorder="1" applyAlignment="1" applyProtection="1">
      <alignment horizontal="center"/>
      <protection hidden="1"/>
    </xf>
    <xf numFmtId="43" fontId="5" fillId="0" borderId="37" xfId="7" applyNumberFormat="1" applyFont="1" applyBorder="1" applyProtection="1">
      <protection locked="0"/>
    </xf>
    <xf numFmtId="43" fontId="5" fillId="0" borderId="37" xfId="7" applyNumberFormat="1" applyFont="1" applyBorder="1" applyProtection="1">
      <protection hidden="1"/>
    </xf>
    <xf numFmtId="43" fontId="5" fillId="0" borderId="38" xfId="7" applyNumberFormat="1" applyFont="1" applyBorder="1" applyProtection="1">
      <protection hidden="1"/>
    </xf>
    <xf numFmtId="43" fontId="5" fillId="2" borderId="37" xfId="7" applyNumberFormat="1" applyFont="1" applyFill="1" applyBorder="1" applyAlignment="1" applyProtection="1">
      <alignment horizontal="center"/>
      <protection hidden="1"/>
    </xf>
    <xf numFmtId="43" fontId="5" fillId="2" borderId="38" xfId="7" applyNumberFormat="1" applyFont="1" applyFill="1" applyBorder="1" applyAlignment="1" applyProtection="1">
      <alignment horizontal="center"/>
      <protection hidden="1"/>
    </xf>
    <xf numFmtId="0" fontId="5" fillId="0" borderId="0" xfId="5" applyProtection="1">
      <protection locked="0" hidden="1"/>
    </xf>
    <xf numFmtId="0" fontId="18" fillId="0" borderId="0" xfId="7" applyFont="1" applyProtection="1">
      <protection hidden="1"/>
    </xf>
    <xf numFmtId="0" fontId="5" fillId="0" borderId="0" xfId="7" applyFont="1" applyAlignment="1" applyProtection="1">
      <alignment horizontal="right"/>
      <protection hidden="1"/>
    </xf>
    <xf numFmtId="0" fontId="5" fillId="0" borderId="0" xfId="5"/>
    <xf numFmtId="0" fontId="18" fillId="0" borderId="0" xfId="5" applyFont="1" applyProtection="1">
      <protection hidden="1"/>
    </xf>
    <xf numFmtId="0" fontId="9" fillId="0" borderId="12" xfId="5" applyFont="1" applyBorder="1" applyAlignment="1" applyProtection="1">
      <alignment horizontal="center" vertical="center"/>
      <protection locked="0"/>
    </xf>
    <xf numFmtId="0" fontId="18" fillId="0" borderId="12" xfId="5" applyFont="1" applyBorder="1" applyAlignment="1" applyProtection="1">
      <alignment horizontal="center" vertical="center"/>
      <protection locked="0"/>
    </xf>
    <xf numFmtId="0" fontId="40" fillId="0" borderId="0" xfId="13" applyFont="1" applyAlignment="1" applyProtection="1">
      <alignment horizontal="center"/>
      <protection locked="0"/>
    </xf>
    <xf numFmtId="0" fontId="11" fillId="0" borderId="0" xfId="13" applyFont="1" applyProtection="1">
      <protection locked="0"/>
    </xf>
    <xf numFmtId="0" fontId="9" fillId="0" borderId="0" xfId="13" applyFont="1" applyAlignment="1" applyProtection="1">
      <alignment horizontal="center"/>
      <protection locked="0"/>
    </xf>
    <xf numFmtId="0" fontId="11" fillId="0" borderId="37" xfId="13" applyFont="1" applyBorder="1" applyAlignment="1" applyProtection="1">
      <alignment horizontal="left" vertical="top" wrapText="1"/>
      <protection locked="0"/>
    </xf>
    <xf numFmtId="0" fontId="17" fillId="0" borderId="0" xfId="13" applyFont="1" applyProtection="1">
      <protection locked="0"/>
    </xf>
    <xf numFmtId="0" fontId="11" fillId="0" borderId="0" xfId="13" applyFont="1" applyAlignment="1" applyProtection="1">
      <alignment horizontal="center" wrapText="1"/>
      <protection locked="0"/>
    </xf>
    <xf numFmtId="0" fontId="11" fillId="0" borderId="37" xfId="13" applyFont="1" applyBorder="1" applyProtection="1">
      <protection locked="0"/>
    </xf>
    <xf numFmtId="44" fontId="11" fillId="0" borderId="37" xfId="2" applyFont="1" applyBorder="1" applyProtection="1">
      <protection locked="0"/>
    </xf>
    <xf numFmtId="0" fontId="11" fillId="0" borderId="15" xfId="13" applyFont="1" applyBorder="1" applyAlignment="1">
      <alignment horizontal="center" wrapText="1"/>
    </xf>
    <xf numFmtId="0" fontId="40" fillId="0" borderId="0" xfId="5" applyFont="1" applyAlignment="1" applyProtection="1">
      <alignment horizontal="center"/>
      <protection locked="0"/>
    </xf>
    <xf numFmtId="0" fontId="11" fillId="0" borderId="0" xfId="5" applyFont="1" applyProtection="1">
      <protection locked="0"/>
    </xf>
    <xf numFmtId="0" fontId="9" fillId="0" borderId="0" xfId="5" applyFont="1" applyAlignment="1" applyProtection="1">
      <alignment horizontal="center"/>
      <protection locked="0"/>
    </xf>
    <xf numFmtId="0" fontId="43" fillId="0" borderId="0" xfId="5" applyFont="1" applyProtection="1">
      <protection locked="0"/>
    </xf>
    <xf numFmtId="0" fontId="5" fillId="0" borderId="0" xfId="0" applyFont="1" applyProtection="1">
      <protection locked="0"/>
    </xf>
    <xf numFmtId="43" fontId="14" fillId="0" borderId="37" xfId="1" applyFont="1" applyBorder="1" applyProtection="1">
      <protection locked="0"/>
    </xf>
    <xf numFmtId="43" fontId="14" fillId="0" borderId="38" xfId="1" applyFont="1" applyBorder="1" applyProtection="1">
      <protection locked="0"/>
    </xf>
    <xf numFmtId="43" fontId="14" fillId="0" borderId="37" xfId="1" applyFont="1" applyBorder="1" applyAlignment="1" applyProtection="1">
      <alignment horizontal="center"/>
      <protection locked="0"/>
    </xf>
    <xf numFmtId="43" fontId="14" fillId="0" borderId="38" xfId="1" applyFont="1" applyBorder="1" applyAlignment="1" applyProtection="1">
      <alignment horizontal="center"/>
      <protection locked="0"/>
    </xf>
    <xf numFmtId="43" fontId="14" fillId="0" borderId="48" xfId="1" applyFont="1" applyBorder="1" applyProtection="1">
      <protection locked="0"/>
    </xf>
    <xf numFmtId="0" fontId="17" fillId="0" borderId="0" xfId="13" applyFont="1" applyAlignment="1" applyProtection="1">
      <alignment vertical="top"/>
      <protection locked="0"/>
    </xf>
    <xf numFmtId="44" fontId="5" fillId="0" borderId="11" xfId="5" applyNumberFormat="1" applyBorder="1" applyProtection="1">
      <protection hidden="1"/>
    </xf>
    <xf numFmtId="0" fontId="4" fillId="0" borderId="0" xfId="5" applyFont="1"/>
    <xf numFmtId="0" fontId="5" fillId="0" borderId="0" xfId="5" applyAlignment="1" applyProtection="1">
      <alignment horizontal="left" vertical="center" wrapText="1"/>
      <protection hidden="1"/>
    </xf>
    <xf numFmtId="0" fontId="11" fillId="0" borderId="0" xfId="5" applyFont="1"/>
    <xf numFmtId="0" fontId="30" fillId="0" borderId="0" xfId="5" applyFont="1" applyAlignment="1" applyProtection="1">
      <alignment horizontal="center"/>
      <protection hidden="1"/>
    </xf>
    <xf numFmtId="0" fontId="11" fillId="0" borderId="0" xfId="13" applyFont="1"/>
    <xf numFmtId="43" fontId="14" fillId="0" borderId="37" xfId="6" applyNumberFormat="1" applyFont="1" applyBorder="1"/>
    <xf numFmtId="43" fontId="14" fillId="0" borderId="37" xfId="6" applyNumberFormat="1" applyFont="1" applyBorder="1" applyProtection="1">
      <protection locked="0" hidden="1"/>
    </xf>
    <xf numFmtId="43" fontId="14" fillId="0" borderId="38" xfId="6" applyNumberFormat="1" applyFont="1" applyBorder="1" applyProtection="1">
      <protection locked="0" hidden="1"/>
    </xf>
    <xf numFmtId="43" fontId="14" fillId="0" borderId="40" xfId="6" applyNumberFormat="1" applyFont="1" applyBorder="1" applyProtection="1">
      <protection locked="0" hidden="1"/>
    </xf>
    <xf numFmtId="43" fontId="14" fillId="0" borderId="40" xfId="6" applyNumberFormat="1" applyFont="1" applyBorder="1" applyAlignment="1" applyProtection="1">
      <alignment horizontal="center"/>
      <protection locked="0" hidden="1"/>
    </xf>
    <xf numFmtId="43" fontId="14" fillId="0" borderId="37" xfId="6" applyNumberFormat="1" applyFont="1" applyBorder="1" applyAlignment="1" applyProtection="1">
      <alignment horizontal="center"/>
      <protection locked="0" hidden="1"/>
    </xf>
    <xf numFmtId="43" fontId="14" fillId="0" borderId="26" xfId="6" applyNumberFormat="1" applyFont="1" applyBorder="1" applyProtection="1">
      <protection locked="0" hidden="1"/>
    </xf>
    <xf numFmtId="43" fontId="14" fillId="0" borderId="38" xfId="6" applyNumberFormat="1" applyFont="1" applyBorder="1" applyAlignment="1" applyProtection="1">
      <alignment horizontal="center"/>
      <protection locked="0" hidden="1"/>
    </xf>
    <xf numFmtId="43" fontId="14" fillId="0" borderId="26" xfId="6" applyNumberFormat="1" applyFont="1" applyBorder="1" applyAlignment="1" applyProtection="1">
      <alignment horizontal="center"/>
      <protection locked="0" hidden="1"/>
    </xf>
    <xf numFmtId="0" fontId="5" fillId="0" borderId="45" xfId="5" applyBorder="1" applyAlignment="1" applyProtection="1">
      <alignment horizontal="center"/>
      <protection hidden="1"/>
    </xf>
    <xf numFmtId="0" fontId="5" fillId="0" borderId="0" xfId="5" applyAlignment="1" applyProtection="1">
      <alignment horizontal="center"/>
      <protection hidden="1"/>
    </xf>
    <xf numFmtId="0" fontId="5" fillId="0" borderId="47" xfId="5" applyBorder="1" applyAlignment="1" applyProtection="1">
      <alignment horizontal="center"/>
      <protection hidden="1"/>
    </xf>
    <xf numFmtId="0" fontId="5" fillId="0" borderId="37" xfId="5" applyBorder="1" applyAlignment="1" applyProtection="1">
      <alignment horizontal="center" wrapText="1"/>
      <protection hidden="1"/>
    </xf>
    <xf numFmtId="0" fontId="4" fillId="0" borderId="0" xfId="5" applyFont="1" applyProtection="1">
      <protection hidden="1"/>
    </xf>
    <xf numFmtId="0" fontId="5" fillId="0" borderId="35" xfId="5" applyBorder="1" applyAlignment="1" applyProtection="1">
      <alignment horizontal="center"/>
      <protection hidden="1"/>
    </xf>
    <xf numFmtId="0" fontId="5" fillId="0" borderId="37" xfId="5" applyBorder="1" applyAlignment="1">
      <alignment horizontal="center" wrapText="1"/>
    </xf>
    <xf numFmtId="0" fontId="27" fillId="0" borderId="0" xfId="5" applyFont="1" applyAlignment="1" applyProtection="1">
      <alignment horizontal="left" vertical="top" wrapText="1"/>
      <protection hidden="1"/>
    </xf>
    <xf numFmtId="0" fontId="5" fillId="0" borderId="37" xfId="5" applyBorder="1" applyProtection="1">
      <protection locked="0"/>
    </xf>
    <xf numFmtId="44" fontId="8" fillId="0" borderId="37" xfId="5" applyNumberFormat="1" applyFont="1" applyBorder="1" applyProtection="1">
      <protection locked="0"/>
    </xf>
    <xf numFmtId="0" fontId="4" fillId="0" borderId="0" xfId="5" applyFont="1" applyAlignment="1" applyProtection="1">
      <alignment horizontal="left" wrapText="1"/>
      <protection hidden="1"/>
    </xf>
    <xf numFmtId="0" fontId="5" fillId="0" borderId="37" xfId="5" applyBorder="1" applyProtection="1">
      <protection hidden="1"/>
    </xf>
    <xf numFmtId="44" fontId="8" fillId="0" borderId="37" xfId="5" applyNumberFormat="1" applyFont="1" applyBorder="1" applyProtection="1">
      <protection hidden="1"/>
    </xf>
    <xf numFmtId="44" fontId="8" fillId="0" borderId="0" xfId="5" applyNumberFormat="1" applyFont="1" applyProtection="1">
      <protection hidden="1"/>
    </xf>
    <xf numFmtId="0" fontId="5" fillId="0" borderId="0" xfId="5" applyAlignment="1" applyProtection="1">
      <alignment horizontal="centerContinuous"/>
      <protection hidden="1"/>
    </xf>
    <xf numFmtId="0" fontId="5" fillId="0" borderId="0" xfId="5" applyAlignment="1" applyProtection="1">
      <alignment horizontal="right"/>
      <protection hidden="1"/>
    </xf>
    <xf numFmtId="0" fontId="5" fillId="0" borderId="0" xfId="5" applyAlignment="1" applyProtection="1">
      <alignment horizontal="left" wrapText="1"/>
      <protection hidden="1"/>
    </xf>
    <xf numFmtId="0" fontId="5" fillId="0" borderId="44" xfId="5" applyBorder="1" applyAlignment="1" applyProtection="1">
      <alignment horizontal="centerContinuous"/>
      <protection hidden="1"/>
    </xf>
    <xf numFmtId="0" fontId="8" fillId="0" borderId="0" xfId="5" applyFont="1" applyAlignment="1" applyProtection="1">
      <alignment horizontal="centerContinuous"/>
      <protection hidden="1"/>
    </xf>
    <xf numFmtId="0" fontId="5" fillId="0" borderId="0" xfId="5" applyAlignment="1">
      <alignment horizontal="centerContinuous"/>
    </xf>
    <xf numFmtId="43" fontId="5" fillId="0" borderId="42" xfId="5" applyNumberFormat="1" applyBorder="1" applyProtection="1">
      <protection locked="0"/>
    </xf>
    <xf numFmtId="9" fontId="5" fillId="0" borderId="42" xfId="10" applyFont="1" applyFill="1" applyBorder="1" applyProtection="1"/>
    <xf numFmtId="37" fontId="5" fillId="0" borderId="0" xfId="5" applyNumberFormat="1" applyProtection="1">
      <protection hidden="1"/>
    </xf>
    <xf numFmtId="37" fontId="5" fillId="0" borderId="42" xfId="5" applyNumberFormat="1" applyBorder="1" applyProtection="1">
      <protection hidden="1"/>
    </xf>
    <xf numFmtId="170" fontId="5" fillId="0" borderId="42" xfId="5" applyNumberFormat="1" applyBorder="1" applyProtection="1">
      <protection locked="0"/>
    </xf>
    <xf numFmtId="0" fontId="9" fillId="0" borderId="0" xfId="5" applyFont="1" applyAlignment="1">
      <alignment horizontal="left"/>
    </xf>
    <xf numFmtId="0" fontId="9" fillId="0" borderId="0" xfId="5" applyFont="1" applyAlignment="1">
      <alignment horizontal="centerContinuous"/>
    </xf>
    <xf numFmtId="0" fontId="18" fillId="0" borderId="0" xfId="5" applyFont="1" applyAlignment="1">
      <alignment horizontal="left"/>
    </xf>
    <xf numFmtId="0" fontId="9" fillId="0" borderId="0" xfId="5" applyFont="1"/>
    <xf numFmtId="43" fontId="5" fillId="0" borderId="42" xfId="1" applyFont="1" applyFill="1" applyBorder="1" applyProtection="1">
      <protection locked="0"/>
    </xf>
    <xf numFmtId="0" fontId="5" fillId="10" borderId="0" xfId="7" applyFont="1" applyFill="1" applyProtection="1">
      <protection hidden="1"/>
    </xf>
    <xf numFmtId="0" fontId="14" fillId="10" borderId="0" xfId="7" applyFont="1" applyFill="1" applyProtection="1">
      <protection hidden="1"/>
    </xf>
    <xf numFmtId="0" fontId="17" fillId="0" borderId="0" xfId="13" applyFont="1" applyAlignment="1" applyProtection="1">
      <alignment horizontal="left" vertical="top" wrapText="1"/>
      <protection locked="0"/>
    </xf>
    <xf numFmtId="0" fontId="13" fillId="0" borderId="0" xfId="5" applyFont="1" applyAlignment="1" applyProtection="1">
      <alignment horizontal="left"/>
      <protection hidden="1"/>
    </xf>
    <xf numFmtId="0" fontId="44" fillId="0" borderId="0" xfId="5" applyFont="1"/>
    <xf numFmtId="0" fontId="49" fillId="0" borderId="0" xfId="5" applyFont="1"/>
    <xf numFmtId="0" fontId="44" fillId="0" borderId="0" xfId="5" applyFont="1" applyAlignment="1">
      <alignment horizontal="center"/>
    </xf>
    <xf numFmtId="0" fontId="50" fillId="0" borderId="0" xfId="5" applyFont="1" applyAlignment="1">
      <alignment horizontal="left"/>
    </xf>
    <xf numFmtId="0" fontId="44" fillId="0" borderId="0" xfId="5" applyFont="1" applyAlignment="1">
      <alignment horizontal="left" vertical="top" wrapText="1"/>
    </xf>
    <xf numFmtId="0" fontId="44" fillId="0" borderId="0" xfId="5" applyFont="1" applyAlignment="1">
      <alignment wrapText="1"/>
    </xf>
    <xf numFmtId="0" fontId="44" fillId="0" borderId="0" xfId="5" applyFont="1" applyAlignment="1">
      <alignment horizontal="justify" vertical="center"/>
    </xf>
    <xf numFmtId="0" fontId="44" fillId="0" borderId="0" xfId="5" applyFont="1" applyAlignment="1" applyProtection="1">
      <alignment horizontal="justify"/>
      <protection hidden="1"/>
    </xf>
    <xf numFmtId="0" fontId="44" fillId="0" borderId="0" xfId="14" applyFont="1" applyAlignment="1" applyProtection="1">
      <alignment horizontal="justify"/>
      <protection hidden="1"/>
    </xf>
    <xf numFmtId="0" fontId="45" fillId="0" borderId="0" xfId="5" applyFont="1" applyAlignment="1" applyProtection="1">
      <alignment horizontal="justify"/>
      <protection hidden="1"/>
    </xf>
    <xf numFmtId="0" fontId="50" fillId="0" borderId="0" xfId="5" applyFont="1"/>
    <xf numFmtId="0" fontId="45" fillId="0" borderId="0" xfId="5" applyFont="1"/>
    <xf numFmtId="0" fontId="45" fillId="0" borderId="0" xfId="5" applyFont="1" applyAlignment="1">
      <alignment horizontal="justify" vertical="top"/>
    </xf>
    <xf numFmtId="0" fontId="44" fillId="0" borderId="0" xfId="5" applyFont="1" applyAlignment="1">
      <alignment horizontal="justify" vertical="top"/>
    </xf>
    <xf numFmtId="0" fontId="44" fillId="0" borderId="0" xfId="5" applyFont="1" applyAlignment="1">
      <alignment horizontal="justify" vertical="top" wrapText="1"/>
    </xf>
    <xf numFmtId="0" fontId="46" fillId="0" borderId="0" xfId="0" applyFont="1" applyAlignment="1" applyProtection="1">
      <alignment horizontal="left" vertical="center" wrapText="1"/>
      <protection locked="0"/>
    </xf>
    <xf numFmtId="0" fontId="44" fillId="0" borderId="0" xfId="0" applyFont="1" applyProtection="1">
      <protection locked="0"/>
    </xf>
    <xf numFmtId="0" fontId="44" fillId="0" borderId="0" xfId="0" applyFont="1"/>
    <xf numFmtId="0" fontId="56" fillId="0" borderId="0" xfId="0" applyFont="1" applyAlignment="1">
      <alignment horizontal="centerContinuous"/>
    </xf>
    <xf numFmtId="0" fontId="57" fillId="0" borderId="0" xfId="0" applyFont="1" applyAlignment="1">
      <alignment horizontal="centerContinuous"/>
    </xf>
    <xf numFmtId="0" fontId="44" fillId="0" borderId="37" xfId="0" applyFont="1" applyBorder="1" applyProtection="1">
      <protection locked="0"/>
    </xf>
    <xf numFmtId="49" fontId="44" fillId="0" borderId="37" xfId="0" applyNumberFormat="1" applyFont="1" applyBorder="1" applyProtection="1">
      <protection locked="0"/>
    </xf>
    <xf numFmtId="0" fontId="58" fillId="0" borderId="0" xfId="0" applyFont="1" applyAlignment="1">
      <alignment horizontal="center" vertical="center" wrapText="1"/>
    </xf>
    <xf numFmtId="3" fontId="44" fillId="0" borderId="37" xfId="0" applyNumberFormat="1" applyFont="1" applyBorder="1" applyProtection="1">
      <protection locked="0"/>
    </xf>
    <xf numFmtId="0" fontId="52" fillId="0" borderId="0" xfId="0" applyFont="1"/>
    <xf numFmtId="43" fontId="44" fillId="0" borderId="37" xfId="1" applyFont="1" applyFill="1" applyBorder="1" applyProtection="1">
      <protection locked="0"/>
    </xf>
    <xf numFmtId="0" fontId="52" fillId="0" borderId="0" xfId="0" applyFont="1" applyAlignment="1">
      <alignment wrapText="1"/>
    </xf>
    <xf numFmtId="171" fontId="44" fillId="0" borderId="37" xfId="0" applyNumberFormat="1" applyFont="1" applyBorder="1" applyProtection="1">
      <protection locked="0"/>
    </xf>
    <xf numFmtId="0" fontId="44" fillId="0" borderId="56" xfId="0" applyFont="1" applyBorder="1"/>
    <xf numFmtId="43" fontId="44" fillId="0" borderId="37" xfId="1" applyFont="1" applyFill="1" applyBorder="1" applyAlignment="1" applyProtection="1">
      <alignment horizontal="left"/>
      <protection locked="0"/>
    </xf>
    <xf numFmtId="0" fontId="44" fillId="0" borderId="60" xfId="0" applyFont="1" applyBorder="1"/>
    <xf numFmtId="0" fontId="44" fillId="5" borderId="0" xfId="0" applyFont="1" applyFill="1"/>
    <xf numFmtId="0" fontId="44" fillId="0" borderId="0" xfId="0" applyFont="1" applyAlignment="1">
      <alignment horizontal="right"/>
    </xf>
    <xf numFmtId="0" fontId="44" fillId="0" borderId="37" xfId="0" applyFont="1" applyBorder="1" applyAlignment="1" applyProtection="1">
      <alignment horizontal="left"/>
      <protection locked="0"/>
    </xf>
    <xf numFmtId="49" fontId="44" fillId="0" borderId="37" xfId="0" applyNumberFormat="1" applyFont="1" applyBorder="1" applyAlignment="1" applyProtection="1">
      <alignment horizontal="left"/>
      <protection locked="0"/>
    </xf>
    <xf numFmtId="0" fontId="44" fillId="6" borderId="0" xfId="0" applyFont="1" applyFill="1"/>
    <xf numFmtId="0" fontId="58" fillId="0" borderId="0" xfId="0" applyFont="1" applyAlignment="1" applyProtection="1">
      <alignment horizontal="center" vertical="center" wrapText="1"/>
      <protection locked="0"/>
    </xf>
    <xf numFmtId="0" fontId="14" fillId="0" borderId="0" xfId="0" applyFont="1" applyAlignment="1" applyProtection="1">
      <alignment horizontal="centerContinuous"/>
      <protection locked="0"/>
    </xf>
    <xf numFmtId="0" fontId="15" fillId="0" borderId="0" xfId="0" applyFont="1" applyAlignment="1" applyProtection="1">
      <alignment horizontal="center"/>
      <protection locked="0"/>
    </xf>
    <xf numFmtId="0" fontId="19" fillId="0" borderId="0" xfId="0" applyFont="1" applyProtection="1">
      <protection locked="0"/>
    </xf>
    <xf numFmtId="0" fontId="11" fillId="0" borderId="0" xfId="0" applyFont="1" applyProtection="1">
      <protection locked="0"/>
    </xf>
    <xf numFmtId="0" fontId="14" fillId="0" borderId="45" xfId="0" applyFont="1" applyBorder="1" applyProtection="1">
      <protection locked="0"/>
    </xf>
    <xf numFmtId="43" fontId="14" fillId="0" borderId="0" xfId="0" applyNumberFormat="1" applyFont="1" applyAlignment="1" applyProtection="1">
      <alignment horizontal="centerContinuous"/>
      <protection locked="0"/>
    </xf>
    <xf numFmtId="43" fontId="14" fillId="0" borderId="0" xfId="0" applyNumberFormat="1" applyFont="1" applyAlignment="1" applyProtection="1">
      <alignment horizontal="center"/>
      <protection locked="0"/>
    </xf>
    <xf numFmtId="0" fontId="14" fillId="0" borderId="34" xfId="0" applyFont="1" applyBorder="1" applyAlignment="1" applyProtection="1">
      <alignment horizontal="center"/>
      <protection locked="0"/>
    </xf>
    <xf numFmtId="43" fontId="14" fillId="0" borderId="0" xfId="0" applyNumberFormat="1" applyFont="1" applyAlignment="1" applyProtection="1">
      <alignment vertical="center"/>
      <protection locked="0"/>
    </xf>
    <xf numFmtId="43" fontId="14" fillId="0" borderId="0" xfId="0" applyNumberFormat="1" applyFont="1" applyAlignment="1" applyProtection="1">
      <alignment horizontal="left" vertical="center"/>
      <protection locked="0"/>
    </xf>
    <xf numFmtId="0" fontId="14" fillId="0" borderId="14" xfId="0" applyFont="1" applyBorder="1" applyProtection="1">
      <protection locked="0"/>
    </xf>
    <xf numFmtId="0" fontId="14" fillId="0" borderId="15" xfId="0" applyFont="1" applyBorder="1" applyAlignment="1" applyProtection="1">
      <alignment wrapText="1"/>
      <protection locked="0"/>
    </xf>
    <xf numFmtId="0" fontId="14" fillId="0" borderId="15" xfId="0" applyFont="1" applyBorder="1" applyProtection="1">
      <protection locked="0"/>
    </xf>
    <xf numFmtId="0" fontId="15" fillId="0" borderId="1" xfId="0" applyFont="1" applyBorder="1" applyAlignment="1" applyProtection="1">
      <alignment horizontal="center"/>
      <protection locked="0"/>
    </xf>
    <xf numFmtId="0" fontId="5" fillId="0" borderId="13" xfId="0" applyFont="1" applyBorder="1" applyProtection="1">
      <protection locked="0"/>
    </xf>
    <xf numFmtId="0" fontId="5" fillId="0" borderId="2" xfId="0" applyFont="1" applyBorder="1" applyProtection="1">
      <protection locked="0"/>
    </xf>
    <xf numFmtId="0" fontId="15" fillId="0" borderId="45" xfId="0" applyFont="1" applyBorder="1" applyAlignment="1" applyProtection="1">
      <alignment horizontal="center"/>
      <protection locked="0"/>
    </xf>
    <xf numFmtId="0" fontId="4" fillId="0" borderId="0" xfId="0" applyFont="1" applyProtection="1">
      <protection locked="0"/>
    </xf>
    <xf numFmtId="0" fontId="5" fillId="0" borderId="34" xfId="0" applyFont="1" applyBorder="1" applyProtection="1">
      <protection locked="0"/>
    </xf>
    <xf numFmtId="0" fontId="5" fillId="0" borderId="14" xfId="0" applyFont="1" applyBorder="1" applyProtection="1">
      <protection locked="0"/>
    </xf>
    <xf numFmtId="0" fontId="5" fillId="0" borderId="16" xfId="0" applyFont="1" applyBorder="1" applyProtection="1">
      <protection locked="0"/>
    </xf>
    <xf numFmtId="0" fontId="5" fillId="0" borderId="45" xfId="0" applyFont="1" applyBorder="1" applyProtection="1">
      <protection locked="0"/>
    </xf>
    <xf numFmtId="0" fontId="5" fillId="0" borderId="0" xfId="0" applyFont="1" applyAlignment="1" applyProtection="1">
      <alignment horizontal="center"/>
      <protection locked="0"/>
    </xf>
    <xf numFmtId="0" fontId="11" fillId="0" borderId="0" xfId="0" applyFont="1" applyAlignment="1" applyProtection="1">
      <alignment horizontal="center"/>
      <protection locked="0"/>
    </xf>
    <xf numFmtId="0" fontId="5" fillId="0" borderId="15" xfId="0" applyFont="1" applyBorder="1" applyProtection="1">
      <protection locked="0"/>
    </xf>
    <xf numFmtId="0" fontId="22" fillId="0" borderId="0" xfId="0" applyFont="1" applyProtection="1">
      <protection locked="0"/>
    </xf>
    <xf numFmtId="0" fontId="4"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lignment horizontal="centerContinuous" wrapText="1"/>
    </xf>
    <xf numFmtId="0" fontId="14" fillId="0" borderId="0" xfId="0" applyFont="1" applyAlignment="1">
      <alignment horizontal="centerContinuous"/>
    </xf>
    <xf numFmtId="0" fontId="13" fillId="0" borderId="0" xfId="9" applyFont="1" applyAlignment="1">
      <alignment horizontal="centerContinuous"/>
    </xf>
    <xf numFmtId="0" fontId="7" fillId="0" borderId="0" xfId="0" applyFont="1" applyAlignment="1">
      <alignment horizontal="centerContinuous"/>
    </xf>
    <xf numFmtId="167" fontId="13" fillId="0" borderId="0" xfId="0" applyNumberFormat="1" applyFont="1" applyAlignment="1">
      <alignment horizontal="centerContinuous"/>
    </xf>
    <xf numFmtId="0" fontId="20" fillId="0" borderId="0" xfId="0" applyFont="1" applyAlignment="1">
      <alignment horizontal="centerContinuous" wrapText="1"/>
    </xf>
    <xf numFmtId="0" fontId="10" fillId="0" borderId="0" xfId="0" applyFont="1" applyAlignment="1">
      <alignment horizontal="centerContinuous"/>
    </xf>
    <xf numFmtId="0" fontId="15" fillId="0" borderId="0" xfId="0" applyFont="1" applyAlignment="1">
      <alignment horizontal="centerContinuous" vertical="center"/>
    </xf>
    <xf numFmtId="0" fontId="16" fillId="0" borderId="0" xfId="0" applyFont="1" applyAlignment="1">
      <alignment horizontal="centerContinuous"/>
    </xf>
    <xf numFmtId="0" fontId="14" fillId="0" borderId="0" xfId="0" applyFont="1" applyAlignment="1">
      <alignment horizontal="centerContinuous" wrapText="1"/>
    </xf>
    <xf numFmtId="0" fontId="15" fillId="0" borderId="0" xfId="0" applyFont="1" applyAlignment="1">
      <alignment horizontal="centerContinuous"/>
    </xf>
    <xf numFmtId="0" fontId="17" fillId="0" borderId="0" xfId="0" applyFont="1" applyAlignment="1">
      <alignment horizontal="centerContinuous" vertical="center"/>
    </xf>
    <xf numFmtId="0" fontId="14" fillId="0" borderId="0" xfId="0" applyFont="1" applyAlignment="1">
      <alignment horizontal="centerContinuous" vertical="center"/>
    </xf>
    <xf numFmtId="0" fontId="5" fillId="0" borderId="0" xfId="0" applyFont="1"/>
    <xf numFmtId="0" fontId="5" fillId="0" borderId="43" xfId="0" applyFont="1" applyBorder="1"/>
    <xf numFmtId="0" fontId="5" fillId="0" borderId="63" xfId="0" applyFont="1" applyBorder="1"/>
    <xf numFmtId="0" fontId="9" fillId="0" borderId="60" xfId="0" applyFont="1" applyBorder="1" applyAlignment="1">
      <alignment horizontal="left"/>
    </xf>
    <xf numFmtId="0" fontId="5" fillId="0" borderId="61" xfId="0" applyFont="1" applyBorder="1"/>
    <xf numFmtId="0" fontId="5" fillId="0" borderId="62" xfId="0" applyFont="1" applyBorder="1"/>
    <xf numFmtId="0" fontId="11" fillId="0" borderId="0" xfId="0" applyFont="1" applyAlignment="1">
      <alignment wrapText="1"/>
    </xf>
    <xf numFmtId="0" fontId="5" fillId="0" borderId="0" xfId="0" applyFont="1" applyAlignment="1">
      <alignment horizontal="centerContinuous" wrapText="1"/>
    </xf>
    <xf numFmtId="0" fontId="5" fillId="0" borderId="0" xfId="0" applyFont="1" applyAlignment="1">
      <alignment horizontal="centerContinuous"/>
    </xf>
    <xf numFmtId="0" fontId="8" fillId="0" borderId="0" xfId="0" applyFont="1" applyAlignment="1">
      <alignment horizontal="centerContinuous" vertical="top"/>
    </xf>
    <xf numFmtId="0" fontId="5" fillId="0" borderId="0" xfId="0" applyFont="1" applyAlignment="1">
      <alignment wrapText="1"/>
    </xf>
    <xf numFmtId="0" fontId="11" fillId="0" borderId="0" xfId="0" applyFont="1"/>
    <xf numFmtId="0" fontId="14" fillId="0" borderId="1" xfId="0" applyFont="1" applyBorder="1" applyAlignment="1">
      <alignment vertical="center"/>
    </xf>
    <xf numFmtId="0" fontId="14" fillId="0" borderId="13" xfId="0" applyFont="1" applyBorder="1" applyAlignment="1">
      <alignment vertical="center"/>
    </xf>
    <xf numFmtId="0" fontId="14" fillId="0" borderId="13" xfId="0" applyFont="1" applyBorder="1" applyAlignment="1">
      <alignment horizontal="center" vertical="center"/>
    </xf>
    <xf numFmtId="0" fontId="11" fillId="0" borderId="13" xfId="0" applyFont="1" applyBorder="1" applyAlignment="1">
      <alignment horizontal="center" vertical="center"/>
    </xf>
    <xf numFmtId="0" fontId="14" fillId="0" borderId="2" xfId="0" applyFont="1" applyBorder="1"/>
    <xf numFmtId="43" fontId="14" fillId="0" borderId="11" xfId="0" applyNumberFormat="1" applyFont="1" applyBorder="1"/>
    <xf numFmtId="43" fontId="14" fillId="0" borderId="0" xfId="0" applyNumberFormat="1" applyFont="1"/>
    <xf numFmtId="0" fontId="33" fillId="0" borderId="15" xfId="0" applyFont="1" applyBorder="1" applyAlignment="1">
      <alignment vertical="center"/>
    </xf>
    <xf numFmtId="0" fontId="42" fillId="0" borderId="0" xfId="5" applyFont="1" applyAlignment="1">
      <alignment horizontal="center"/>
    </xf>
    <xf numFmtId="43" fontId="14" fillId="12" borderId="37" xfId="6" applyNumberFormat="1" applyFont="1" applyFill="1" applyBorder="1" applyAlignment="1" applyProtection="1">
      <alignment horizontal="center"/>
      <protection hidden="1"/>
    </xf>
    <xf numFmtId="43" fontId="14" fillId="12" borderId="38" xfId="6" applyNumberFormat="1" applyFont="1" applyFill="1" applyBorder="1" applyAlignment="1" applyProtection="1">
      <alignment horizontal="center"/>
      <protection hidden="1"/>
    </xf>
    <xf numFmtId="43" fontId="59" fillId="12" borderId="37" xfId="6" applyNumberFormat="1" applyFont="1" applyFill="1" applyBorder="1" applyAlignment="1" applyProtection="1">
      <alignment horizontal="center"/>
      <protection locked="0"/>
    </xf>
    <xf numFmtId="43" fontId="59" fillId="12" borderId="38" xfId="6" applyNumberFormat="1" applyFont="1" applyFill="1" applyBorder="1" applyAlignment="1" applyProtection="1">
      <alignment horizontal="center"/>
      <protection locked="0"/>
    </xf>
    <xf numFmtId="0" fontId="14" fillId="12" borderId="35" xfId="6" applyFont="1" applyFill="1" applyBorder="1" applyAlignment="1" applyProtection="1">
      <alignment horizontal="center"/>
      <protection hidden="1"/>
    </xf>
    <xf numFmtId="0" fontId="14" fillId="12" borderId="59" xfId="6" applyFont="1" applyFill="1" applyBorder="1" applyAlignment="1" applyProtection="1">
      <alignment horizontal="center"/>
      <protection hidden="1"/>
    </xf>
    <xf numFmtId="0" fontId="14" fillId="12" borderId="37" xfId="6" applyFont="1" applyFill="1" applyBorder="1" applyAlignment="1" applyProtection="1">
      <alignment horizontal="center"/>
      <protection hidden="1"/>
    </xf>
    <xf numFmtId="0" fontId="14" fillId="12" borderId="38" xfId="6" applyFont="1" applyFill="1" applyBorder="1" applyAlignment="1" applyProtection="1">
      <alignment horizontal="center"/>
      <protection hidden="1"/>
    </xf>
    <xf numFmtId="43" fontId="14" fillId="12" borderId="37" xfId="6" applyNumberFormat="1" applyFont="1" applyFill="1" applyBorder="1" applyAlignment="1" applyProtection="1">
      <alignment horizontal="center"/>
      <protection locked="0" hidden="1"/>
    </xf>
    <xf numFmtId="43" fontId="14" fillId="12" borderId="38" xfId="6" applyNumberFormat="1" applyFont="1" applyFill="1" applyBorder="1" applyAlignment="1" applyProtection="1">
      <alignment horizontal="center"/>
      <protection locked="0" hidden="1"/>
    </xf>
    <xf numFmtId="0" fontId="14" fillId="12" borderId="37" xfId="6" applyFont="1" applyFill="1" applyBorder="1" applyAlignment="1" applyProtection="1">
      <alignment horizontal="center"/>
      <protection locked="0" hidden="1"/>
    </xf>
    <xf numFmtId="0" fontId="14" fillId="12" borderId="38" xfId="6" applyFont="1" applyFill="1" applyBorder="1" applyAlignment="1" applyProtection="1">
      <alignment horizontal="center"/>
      <protection locked="0" hidden="1"/>
    </xf>
    <xf numFmtId="0" fontId="11" fillId="12" borderId="25" xfId="6" applyFont="1" applyFill="1" applyBorder="1" applyAlignment="1" applyProtection="1">
      <alignment horizontal="center"/>
      <protection hidden="1"/>
    </xf>
    <xf numFmtId="0" fontId="11" fillId="12" borderId="16" xfId="6" applyFont="1" applyFill="1" applyBorder="1" applyAlignment="1" applyProtection="1">
      <alignment horizontal="center"/>
      <protection hidden="1"/>
    </xf>
    <xf numFmtId="43" fontId="14" fillId="11" borderId="37" xfId="6" applyNumberFormat="1" applyFont="1" applyFill="1" applyBorder="1" applyAlignment="1" applyProtection="1">
      <alignment horizontal="center"/>
      <protection hidden="1"/>
    </xf>
    <xf numFmtId="43" fontId="14" fillId="11" borderId="38" xfId="6" applyNumberFormat="1" applyFont="1" applyFill="1" applyBorder="1" applyAlignment="1" applyProtection="1">
      <alignment horizontal="center"/>
      <protection hidden="1"/>
    </xf>
    <xf numFmtId="43" fontId="14" fillId="12" borderId="37" xfId="6" applyNumberFormat="1" applyFont="1" applyFill="1" applyBorder="1" applyProtection="1">
      <protection locked="0" hidden="1"/>
    </xf>
    <xf numFmtId="43" fontId="14" fillId="12" borderId="38" xfId="6" applyNumberFormat="1" applyFont="1" applyFill="1" applyBorder="1" applyProtection="1">
      <protection locked="0" hidden="1"/>
    </xf>
    <xf numFmtId="43" fontId="14" fillId="12" borderId="37" xfId="6" applyNumberFormat="1" applyFont="1" applyFill="1" applyBorder="1" applyProtection="1">
      <protection hidden="1"/>
    </xf>
    <xf numFmtId="43" fontId="14" fillId="12" borderId="38" xfId="6" applyNumberFormat="1" applyFont="1" applyFill="1" applyBorder="1" applyProtection="1">
      <protection hidden="1"/>
    </xf>
    <xf numFmtId="43" fontId="14" fillId="12" borderId="37" xfId="8" applyNumberFormat="1" applyFont="1" applyFill="1" applyBorder="1" applyAlignment="1" applyProtection="1">
      <alignment horizontal="center"/>
      <protection hidden="1"/>
    </xf>
    <xf numFmtId="43" fontId="14" fillId="12" borderId="38" xfId="8" applyNumberFormat="1" applyFont="1" applyFill="1" applyBorder="1" applyAlignment="1" applyProtection="1">
      <alignment horizontal="center"/>
      <protection hidden="1"/>
    </xf>
    <xf numFmtId="43" fontId="14" fillId="12" borderId="40" xfId="8" applyNumberFormat="1" applyFont="1" applyFill="1" applyBorder="1" applyAlignment="1" applyProtection="1">
      <alignment horizontal="center"/>
      <protection hidden="1"/>
    </xf>
    <xf numFmtId="43" fontId="14" fillId="12" borderId="26" xfId="8" applyNumberFormat="1" applyFont="1" applyFill="1" applyBorder="1" applyAlignment="1" applyProtection="1">
      <alignment horizontal="center"/>
      <protection hidden="1"/>
    </xf>
    <xf numFmtId="43" fontId="14" fillId="12" borderId="37" xfId="8" applyNumberFormat="1" applyFont="1" applyFill="1" applyBorder="1" applyAlignment="1" applyProtection="1">
      <alignment horizontal="center"/>
      <protection locked="0"/>
    </xf>
    <xf numFmtId="43" fontId="14" fillId="12" borderId="38" xfId="8" applyNumberFormat="1" applyFont="1" applyFill="1" applyBorder="1" applyAlignment="1" applyProtection="1">
      <alignment horizontal="center"/>
      <protection locked="0"/>
    </xf>
    <xf numFmtId="43" fontId="14" fillId="12" borderId="37" xfId="8" applyNumberFormat="1" applyFont="1" applyFill="1" applyBorder="1" applyAlignment="1">
      <alignment horizontal="center"/>
    </xf>
    <xf numFmtId="43" fontId="14" fillId="12" borderId="38" xfId="8" applyNumberFormat="1" applyFont="1" applyFill="1" applyBorder="1" applyAlignment="1">
      <alignment horizontal="center"/>
    </xf>
    <xf numFmtId="0" fontId="11" fillId="12" borderId="25" xfId="8" applyFont="1" applyFill="1" applyBorder="1" applyAlignment="1" applyProtection="1">
      <alignment horizontal="center"/>
      <protection hidden="1"/>
    </xf>
    <xf numFmtId="0" fontId="11" fillId="12" borderId="26" xfId="8" applyFont="1" applyFill="1" applyBorder="1" applyAlignment="1" applyProtection="1">
      <alignment horizontal="center"/>
      <protection hidden="1"/>
    </xf>
    <xf numFmtId="43" fontId="14" fillId="0" borderId="37" xfId="8" applyNumberFormat="1" applyFont="1" applyBorder="1"/>
    <xf numFmtId="43" fontId="14" fillId="0" borderId="38" xfId="8" applyNumberFormat="1" applyFont="1" applyBorder="1"/>
    <xf numFmtId="43" fontId="14" fillId="0" borderId="37" xfId="8" applyNumberFormat="1" applyFont="1" applyBorder="1" applyAlignment="1">
      <alignment horizontal="center"/>
    </xf>
    <xf numFmtId="43" fontId="14" fillId="0" borderId="38" xfId="8" applyNumberFormat="1" applyFont="1" applyBorder="1" applyAlignment="1">
      <alignment horizontal="center"/>
    </xf>
    <xf numFmtId="43" fontId="14" fillId="12" borderId="37" xfId="8" applyNumberFormat="1" applyFont="1" applyFill="1" applyBorder="1"/>
    <xf numFmtId="43" fontId="14" fillId="12" borderId="38" xfId="8" applyNumberFormat="1" applyFont="1" applyFill="1" applyBorder="1"/>
    <xf numFmtId="43" fontId="14" fillId="0" borderId="40" xfId="8" applyNumberFormat="1" applyFont="1" applyBorder="1" applyAlignment="1">
      <alignment horizontal="center"/>
    </xf>
    <xf numFmtId="0" fontId="45" fillId="0" borderId="0" xfId="5" applyFont="1" applyAlignment="1">
      <alignment vertical="top"/>
    </xf>
    <xf numFmtId="0" fontId="44" fillId="0" borderId="0" xfId="5" applyFont="1" applyAlignment="1">
      <alignment vertical="top" wrapText="1"/>
    </xf>
    <xf numFmtId="0" fontId="44" fillId="0" borderId="0" xfId="5" applyFont="1" applyAlignment="1">
      <alignment vertical="top"/>
    </xf>
    <xf numFmtId="0" fontId="62" fillId="0" borderId="0" xfId="4" applyFont="1" applyAlignment="1">
      <alignment horizontal="center"/>
    </xf>
    <xf numFmtId="0" fontId="64" fillId="0" borderId="0" xfId="4" applyFont="1"/>
    <xf numFmtId="0" fontId="65" fillId="0" borderId="0" xfId="4" applyFont="1" applyAlignment="1">
      <alignment horizontal="center"/>
    </xf>
    <xf numFmtId="0" fontId="36" fillId="0" borderId="0" xfId="4" applyFont="1"/>
    <xf numFmtId="0" fontId="66" fillId="0" borderId="0" xfId="4" applyFont="1" applyAlignment="1">
      <alignment horizontal="center"/>
    </xf>
    <xf numFmtId="0" fontId="36" fillId="0" borderId="15" xfId="4" applyFont="1" applyBorder="1" applyAlignment="1">
      <alignment horizontal="center"/>
    </xf>
    <xf numFmtId="0" fontId="36" fillId="0" borderId="0" xfId="4" applyFont="1" applyAlignment="1">
      <alignment horizontal="center"/>
    </xf>
    <xf numFmtId="0" fontId="36" fillId="0" borderId="11" xfId="4" applyFont="1" applyBorder="1" applyAlignment="1" applyProtection="1">
      <alignment horizontal="left"/>
      <protection locked="0"/>
    </xf>
    <xf numFmtId="0" fontId="36" fillId="0" borderId="0" xfId="4" applyFont="1" applyAlignment="1">
      <alignment horizontal="left"/>
    </xf>
    <xf numFmtId="0" fontId="36" fillId="0" borderId="30" xfId="4" applyFont="1" applyBorder="1" applyProtection="1">
      <protection locked="0"/>
    </xf>
    <xf numFmtId="0" fontId="36" fillId="0" borderId="11" xfId="4" applyFont="1" applyBorder="1" applyProtection="1">
      <protection locked="0"/>
    </xf>
    <xf numFmtId="0" fontId="36" fillId="0" borderId="42" xfId="4" applyFont="1" applyBorder="1" applyAlignment="1" applyProtection="1">
      <alignment horizontal="center"/>
      <protection locked="0"/>
    </xf>
    <xf numFmtId="0" fontId="36" fillId="0" borderId="42" xfId="4" applyFont="1" applyBorder="1" applyProtection="1">
      <protection locked="0"/>
    </xf>
    <xf numFmtId="0" fontId="36" fillId="0" borderId="42" xfId="4" applyFont="1" applyBorder="1" applyAlignment="1" applyProtection="1">
      <alignment horizontal="left"/>
      <protection locked="0"/>
    </xf>
    <xf numFmtId="0" fontId="36" fillId="0" borderId="12" xfId="4" applyFont="1" applyBorder="1" applyAlignment="1" applyProtection="1">
      <alignment horizontal="center"/>
      <protection locked="0"/>
    </xf>
    <xf numFmtId="0" fontId="14" fillId="0" borderId="74" xfId="7" applyFont="1" applyBorder="1" applyProtection="1">
      <protection hidden="1"/>
    </xf>
    <xf numFmtId="0" fontId="14" fillId="0" borderId="76" xfId="7" applyFont="1" applyBorder="1" applyProtection="1">
      <protection hidden="1"/>
    </xf>
    <xf numFmtId="0" fontId="14" fillId="0" borderId="11" xfId="7" applyFont="1" applyBorder="1" applyProtection="1">
      <protection hidden="1"/>
    </xf>
    <xf numFmtId="0" fontId="5" fillId="0" borderId="39" xfId="7" applyFont="1" applyBorder="1" applyProtection="1">
      <protection hidden="1"/>
    </xf>
    <xf numFmtId="0" fontId="5" fillId="0" borderId="40" xfId="7" applyFont="1" applyBorder="1" applyProtection="1">
      <protection hidden="1"/>
    </xf>
    <xf numFmtId="9" fontId="5" fillId="0" borderId="26" xfId="10" applyFont="1" applyBorder="1" applyProtection="1">
      <protection hidden="1"/>
    </xf>
    <xf numFmtId="43" fontId="14" fillId="0" borderId="82" xfId="0" applyNumberFormat="1" applyFont="1" applyBorder="1" applyProtection="1">
      <protection hidden="1"/>
    </xf>
    <xf numFmtId="43" fontId="16" fillId="0" borderId="83" xfId="0" applyNumberFormat="1" applyFont="1" applyBorder="1" applyProtection="1">
      <protection hidden="1"/>
    </xf>
    <xf numFmtId="0" fontId="14" fillId="13" borderId="85" xfId="0" applyFont="1" applyFill="1" applyBorder="1" applyProtection="1">
      <protection hidden="1"/>
    </xf>
    <xf numFmtId="0" fontId="14" fillId="13" borderId="84" xfId="0" applyFont="1" applyFill="1" applyBorder="1" applyProtection="1">
      <protection hidden="1"/>
    </xf>
    <xf numFmtId="0" fontId="5" fillId="0" borderId="0" xfId="13" applyAlignment="1">
      <alignment horizontal="center"/>
    </xf>
    <xf numFmtId="0" fontId="5" fillId="0" borderId="0" xfId="8" applyFont="1" applyAlignment="1" applyProtection="1">
      <alignment horizontal="left"/>
      <protection hidden="1"/>
    </xf>
    <xf numFmtId="0" fontId="5" fillId="0" borderId="11" xfId="5" applyBorder="1" applyAlignment="1" applyProtection="1">
      <alignment horizontal="center"/>
      <protection hidden="1"/>
    </xf>
    <xf numFmtId="44" fontId="5" fillId="0" borderId="11" xfId="5" applyNumberFormat="1" applyBorder="1" applyAlignment="1" applyProtection="1">
      <alignment horizontal="center"/>
      <protection hidden="1"/>
    </xf>
    <xf numFmtId="0" fontId="5" fillId="0" borderId="12" xfId="5" applyBorder="1" applyAlignment="1" applyProtection="1">
      <alignment horizontal="centerContinuous"/>
      <protection hidden="1"/>
    </xf>
    <xf numFmtId="0" fontId="5" fillId="0" borderId="54" xfId="5" applyBorder="1" applyAlignment="1" applyProtection="1">
      <alignment horizontal="centerContinuous"/>
      <protection hidden="1"/>
    </xf>
    <xf numFmtId="0" fontId="17" fillId="0" borderId="53" xfId="5" applyFont="1" applyBorder="1" applyAlignment="1" applyProtection="1">
      <alignment horizontal="centerContinuous" vertical="center"/>
      <protection hidden="1"/>
    </xf>
    <xf numFmtId="44" fontId="10" fillId="0" borderId="0" xfId="5" applyNumberFormat="1" applyFont="1" applyProtection="1">
      <protection hidden="1"/>
    </xf>
    <xf numFmtId="44" fontId="4" fillId="0" borderId="0" xfId="5" applyNumberFormat="1" applyFont="1" applyAlignment="1" applyProtection="1">
      <alignment horizontal="right"/>
      <protection hidden="1"/>
    </xf>
    <xf numFmtId="0" fontId="4" fillId="0" borderId="0" xfId="5" applyFont="1" applyAlignment="1">
      <alignment horizontal="center"/>
    </xf>
    <xf numFmtId="44" fontId="10" fillId="0" borderId="37" xfId="5" applyNumberFormat="1" applyFont="1" applyBorder="1" applyProtection="1">
      <protection hidden="1"/>
    </xf>
    <xf numFmtId="44" fontId="10" fillId="0" borderId="55" xfId="5" applyNumberFormat="1" applyFont="1" applyBorder="1"/>
    <xf numFmtId="44" fontId="10" fillId="0" borderId="37" xfId="5" applyNumberFormat="1" applyFont="1" applyBorder="1" applyProtection="1">
      <protection locked="0"/>
    </xf>
    <xf numFmtId="44" fontId="10" fillId="0" borderId="55" xfId="5" applyNumberFormat="1" applyFont="1" applyBorder="1" applyProtection="1">
      <protection hidden="1"/>
    </xf>
    <xf numFmtId="0" fontId="67" fillId="0" borderId="0" xfId="0" applyFont="1" applyAlignment="1" applyProtection="1">
      <alignment horizontal="left"/>
      <protection locked="0"/>
    </xf>
    <xf numFmtId="0" fontId="67" fillId="0" borderId="0" xfId="0" applyFont="1" applyProtection="1">
      <protection locked="0"/>
    </xf>
    <xf numFmtId="0" fontId="68" fillId="0" borderId="0" xfId="15"/>
    <xf numFmtId="0" fontId="70" fillId="0" borderId="0" xfId="15" applyFont="1"/>
    <xf numFmtId="0" fontId="68" fillId="0" borderId="0" xfId="15" applyAlignment="1">
      <alignment vertical="top" wrapText="1"/>
    </xf>
    <xf numFmtId="0" fontId="68" fillId="0" borderId="0" xfId="15" quotePrefix="1" applyAlignment="1">
      <alignment horizontal="right"/>
    </xf>
    <xf numFmtId="0" fontId="68" fillId="0" borderId="0" xfId="15" applyAlignment="1" applyProtection="1">
      <alignment vertical="top"/>
      <protection locked="0"/>
    </xf>
    <xf numFmtId="0" fontId="68" fillId="0" borderId="0" xfId="15" applyAlignment="1" applyProtection="1">
      <alignment horizontal="right" vertical="top"/>
      <protection locked="0"/>
    </xf>
    <xf numFmtId="44" fontId="68" fillId="0" borderId="0" xfId="2" applyFont="1" applyAlignment="1" applyProtection="1">
      <alignment vertical="top"/>
      <protection locked="0"/>
    </xf>
    <xf numFmtId="0" fontId="68" fillId="0" borderId="0" xfId="15" applyAlignment="1" applyProtection="1">
      <alignment horizontal="right" vertical="top" wrapText="1"/>
      <protection locked="0"/>
    </xf>
    <xf numFmtId="0" fontId="68" fillId="0" borderId="0" xfId="15" applyAlignment="1">
      <alignment horizontal="right"/>
    </xf>
    <xf numFmtId="0" fontId="71" fillId="0" borderId="0" xfId="5" applyFont="1"/>
    <xf numFmtId="0" fontId="68" fillId="0" borderId="0" xfId="15" quotePrefix="1" applyAlignment="1">
      <alignment horizontal="right" vertical="top"/>
    </xf>
    <xf numFmtId="0" fontId="68" fillId="0" borderId="0" xfId="15" applyAlignment="1" applyProtection="1">
      <alignment horizontal="left"/>
      <protection locked="0"/>
    </xf>
    <xf numFmtId="0" fontId="68" fillId="0" borderId="0" xfId="15" applyProtection="1">
      <protection locked="0"/>
    </xf>
    <xf numFmtId="0" fontId="68" fillId="0" borderId="0" xfId="15" applyAlignment="1" applyProtection="1">
      <alignment horizontal="right"/>
      <protection locked="0"/>
    </xf>
    <xf numFmtId="170" fontId="5" fillId="0" borderId="11" xfId="0" applyNumberFormat="1" applyFont="1" applyBorder="1" applyProtection="1">
      <protection locked="0"/>
    </xf>
    <xf numFmtId="0" fontId="68" fillId="0" borderId="0" xfId="16"/>
    <xf numFmtId="43" fontId="14" fillId="0" borderId="11" xfId="0" applyNumberFormat="1" applyFont="1" applyBorder="1" applyProtection="1">
      <protection locked="0"/>
    </xf>
    <xf numFmtId="0" fontId="11" fillId="0" borderId="44" xfId="0" applyFont="1" applyBorder="1" applyAlignment="1">
      <alignment horizontal="center" vertical="center" wrapText="1"/>
    </xf>
    <xf numFmtId="43" fontId="14" fillId="0" borderId="0" xfId="0" applyNumberFormat="1" applyFont="1" applyProtection="1">
      <protection locked="0"/>
    </xf>
    <xf numFmtId="43" fontId="14" fillId="0" borderId="46" xfId="0" applyNumberFormat="1" applyFont="1" applyBorder="1"/>
    <xf numFmtId="0" fontId="7" fillId="0" borderId="0" xfId="0" applyFont="1"/>
    <xf numFmtId="0" fontId="44" fillId="0" borderId="0" xfId="5" applyFont="1" applyAlignment="1" applyProtection="1">
      <alignment horizontal="left" indent="1"/>
      <protection hidden="1"/>
    </xf>
    <xf numFmtId="0" fontId="33" fillId="0" borderId="0" xfId="0" applyFont="1" applyAlignment="1">
      <alignment vertical="center"/>
    </xf>
    <xf numFmtId="0" fontId="21" fillId="0" borderId="0" xfId="0" applyFont="1" applyAlignment="1" applyProtection="1">
      <alignment horizontal="center" wrapText="1"/>
      <protection locked="0"/>
    </xf>
    <xf numFmtId="0" fontId="14" fillId="0" borderId="34" xfId="0" applyFont="1" applyBorder="1" applyProtection="1">
      <protection locked="0"/>
    </xf>
    <xf numFmtId="0" fontId="17" fillId="14" borderId="12" xfId="0"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5" fillId="14" borderId="45" xfId="0" applyFont="1" applyFill="1" applyBorder="1" applyAlignment="1">
      <alignment vertical="center"/>
    </xf>
    <xf numFmtId="0" fontId="4" fillId="14" borderId="0" xfId="0" applyFont="1" applyFill="1" applyAlignment="1">
      <alignment vertical="center"/>
    </xf>
    <xf numFmtId="0" fontId="5" fillId="14" borderId="0" xfId="0" applyFont="1" applyFill="1" applyAlignment="1">
      <alignment vertical="center"/>
    </xf>
    <xf numFmtId="0" fontId="5" fillId="5" borderId="45" xfId="0" applyFont="1" applyFill="1" applyBorder="1" applyAlignment="1">
      <alignment vertical="center"/>
    </xf>
    <xf numFmtId="0" fontId="4" fillId="5" borderId="0" xfId="0" applyFont="1" applyFill="1" applyAlignment="1">
      <alignment vertical="center"/>
    </xf>
    <xf numFmtId="0" fontId="5" fillId="5" borderId="34" xfId="0" applyFont="1" applyFill="1" applyBorder="1" applyAlignment="1">
      <alignment vertical="center"/>
    </xf>
    <xf numFmtId="0" fontId="14" fillId="5" borderId="14" xfId="0" applyFont="1" applyFill="1" applyBorder="1" applyAlignment="1">
      <alignment vertical="center"/>
    </xf>
    <xf numFmtId="0" fontId="14" fillId="5" borderId="15" xfId="0" applyFont="1" applyFill="1" applyBorder="1" applyAlignment="1">
      <alignment vertical="center"/>
    </xf>
    <xf numFmtId="0" fontId="14" fillId="5" borderId="16" xfId="0" applyFont="1" applyFill="1" applyBorder="1" applyAlignment="1">
      <alignment vertical="center"/>
    </xf>
    <xf numFmtId="44" fontId="4" fillId="0" borderId="0" xfId="5" applyNumberFormat="1" applyFont="1" applyAlignment="1" applyProtection="1">
      <alignment horizontal="center"/>
      <protection hidden="1"/>
    </xf>
    <xf numFmtId="0" fontId="75" fillId="0" borderId="0" xfId="5" applyFont="1" applyAlignment="1">
      <alignment horizontal="left"/>
    </xf>
    <xf numFmtId="0" fontId="4" fillId="0" borderId="0" xfId="5" applyFont="1" applyAlignment="1">
      <alignment horizontal="left"/>
    </xf>
    <xf numFmtId="0" fontId="5" fillId="0" borderId="0" xfId="5" applyAlignment="1">
      <alignment horizontal="left"/>
    </xf>
    <xf numFmtId="0" fontId="15" fillId="0" borderId="0" xfId="5" applyFont="1" applyAlignment="1">
      <alignment horizontal="center" vertical="center" wrapText="1"/>
    </xf>
    <xf numFmtId="0" fontId="17" fillId="0" borderId="0" xfId="5" applyFont="1" applyAlignment="1">
      <alignment horizontal="center" vertical="center"/>
    </xf>
    <xf numFmtId="0" fontId="18" fillId="0" borderId="0" xfId="5" applyFont="1" applyAlignment="1">
      <alignment horizontal="left" vertical="center" wrapText="1"/>
    </xf>
    <xf numFmtId="0" fontId="18" fillId="0" borderId="0" xfId="5" applyFont="1" applyAlignment="1">
      <alignment vertical="center"/>
    </xf>
    <xf numFmtId="0" fontId="5" fillId="0" borderId="0" xfId="5" quotePrefix="1"/>
    <xf numFmtId="44" fontId="5" fillId="0" borderId="11" xfId="2" applyFont="1" applyBorder="1" applyProtection="1"/>
    <xf numFmtId="0" fontId="27" fillId="0" borderId="0" xfId="5" applyFont="1"/>
    <xf numFmtId="39" fontId="5" fillId="0" borderId="11" xfId="17" applyNumberFormat="1" applyFont="1" applyBorder="1" applyProtection="1"/>
    <xf numFmtId="39" fontId="5" fillId="0" borderId="0" xfId="17" applyNumberFormat="1" applyFont="1" applyBorder="1" applyProtection="1"/>
    <xf numFmtId="0" fontId="5" fillId="0" borderId="0" xfId="5" applyAlignment="1">
      <alignment horizontal="center"/>
    </xf>
    <xf numFmtId="0" fontId="5" fillId="0" borderId="0" xfId="5" applyAlignment="1">
      <alignment horizontal="center" vertical="top" wrapText="1"/>
    </xf>
    <xf numFmtId="0" fontId="5" fillId="0" borderId="0" xfId="5" applyAlignment="1">
      <alignment horizontal="center" vertical="top"/>
    </xf>
    <xf numFmtId="0" fontId="18" fillId="0" borderId="0" xfId="5" applyFont="1"/>
    <xf numFmtId="0" fontId="5" fillId="0" borderId="0" xfId="5" applyAlignment="1">
      <alignment horizontal="center" wrapText="1"/>
    </xf>
    <xf numFmtId="0" fontId="5" fillId="0" borderId="0" xfId="5" quotePrefix="1" applyAlignment="1">
      <alignment horizontal="center" vertical="top"/>
    </xf>
    <xf numFmtId="44" fontId="5" fillId="0" borderId="11" xfId="2" applyFont="1" applyBorder="1" applyAlignment="1" applyProtection="1">
      <alignment horizontal="center" vertical="top"/>
    </xf>
    <xf numFmtId="0" fontId="5" fillId="0" borderId="0" xfId="5" applyAlignment="1">
      <alignment horizontal="left" vertical="top" wrapText="1"/>
    </xf>
    <xf numFmtId="44" fontId="4" fillId="0" borderId="11" xfId="5" applyNumberFormat="1" applyFont="1" applyBorder="1" applyAlignment="1">
      <alignment horizontal="center" vertical="top"/>
    </xf>
    <xf numFmtId="0" fontId="5" fillId="0" borderId="0" xfId="5" applyAlignment="1">
      <alignment horizontal="center" vertical="center" wrapText="1"/>
    </xf>
    <xf numFmtId="0" fontId="5" fillId="0" borderId="0" xfId="5" applyAlignment="1">
      <alignment vertical="center"/>
    </xf>
    <xf numFmtId="0" fontId="5" fillId="0" borderId="0" xfId="5" applyAlignment="1">
      <alignment horizontal="center" vertical="center"/>
    </xf>
    <xf numFmtId="0" fontId="5" fillId="0" borderId="0" xfId="5" quotePrefix="1" applyAlignment="1">
      <alignment horizontal="center" vertical="center"/>
    </xf>
    <xf numFmtId="44" fontId="5" fillId="0" borderId="11" xfId="5" applyNumberFormat="1" applyBorder="1" applyAlignment="1">
      <alignment horizontal="center" vertical="center"/>
    </xf>
    <xf numFmtId="0" fontId="5" fillId="0" borderId="0" xfId="5" applyAlignment="1">
      <alignment horizontal="left" vertical="top"/>
    </xf>
    <xf numFmtId="0" fontId="61" fillId="0" borderId="0" xfId="5" applyFont="1"/>
    <xf numFmtId="37" fontId="5" fillId="0" borderId="11" xfId="17" applyFont="1" applyBorder="1" applyAlignment="1" applyProtection="1">
      <alignment horizontal="center"/>
      <protection locked="0"/>
    </xf>
    <xf numFmtId="37" fontId="5" fillId="0" borderId="11" xfId="5" applyNumberFormat="1" applyBorder="1" applyAlignment="1" applyProtection="1">
      <alignment horizontal="center"/>
      <protection locked="0"/>
    </xf>
    <xf numFmtId="0" fontId="9" fillId="0" borderId="0" xfId="5" applyFont="1" applyAlignment="1" applyProtection="1">
      <alignment horizontal="center" vertical="center"/>
      <protection locked="0"/>
    </xf>
    <xf numFmtId="0" fontId="23" fillId="0" borderId="0" xfId="5" applyFont="1" applyAlignment="1">
      <alignment horizontal="center"/>
    </xf>
    <xf numFmtId="0" fontId="69" fillId="0" borderId="0" xfId="15" applyFont="1" applyAlignment="1" applyProtection="1">
      <alignment horizontal="center"/>
      <protection locked="0"/>
    </xf>
    <xf numFmtId="0" fontId="5" fillId="0" borderId="0" xfId="0" applyFont="1" applyAlignment="1">
      <alignment horizontal="right" vertical="center"/>
    </xf>
    <xf numFmtId="0" fontId="4" fillId="0" borderId="0" xfId="0" applyFont="1" applyAlignment="1">
      <alignment horizontal="right" vertical="center"/>
    </xf>
    <xf numFmtId="43" fontId="5" fillId="0" borderId="0" xfId="0" applyNumberFormat="1" applyFont="1" applyAlignment="1" applyProtection="1">
      <alignment horizontal="center" vertical="center"/>
      <protection locked="0"/>
    </xf>
    <xf numFmtId="43" fontId="5" fillId="0" borderId="0" xfId="0" applyNumberFormat="1" applyFont="1" applyAlignment="1">
      <alignment horizontal="center" vertical="center"/>
    </xf>
    <xf numFmtId="43" fontId="5" fillId="0" borderId="11" xfId="0" applyNumberFormat="1" applyFont="1" applyBorder="1" applyAlignment="1" applyProtection="1">
      <alignment horizontal="center" vertical="center"/>
      <protection locked="0"/>
    </xf>
    <xf numFmtId="0" fontId="7" fillId="0" borderId="0" xfId="0" applyFont="1" applyAlignment="1">
      <alignment horizontal="center"/>
    </xf>
    <xf numFmtId="0" fontId="36" fillId="0" borderId="0" xfId="0" applyFont="1"/>
    <xf numFmtId="0" fontId="36" fillId="0" borderId="0" xfId="0" applyFont="1" applyProtection="1">
      <protection hidden="1"/>
    </xf>
    <xf numFmtId="0" fontId="64" fillId="0" borderId="11" xfId="0" applyFont="1" applyBorder="1" applyAlignment="1" applyProtection="1">
      <alignment horizontal="center" wrapText="1"/>
      <protection hidden="1"/>
    </xf>
    <xf numFmtId="0" fontId="64" fillId="0" borderId="11" xfId="0" applyFont="1" applyBorder="1" applyAlignment="1" applyProtection="1">
      <alignment horizontal="center"/>
      <protection hidden="1"/>
    </xf>
    <xf numFmtId="0" fontId="77" fillId="0" borderId="58" xfId="0" quotePrefix="1" applyFont="1" applyBorder="1" applyAlignment="1" applyProtection="1">
      <alignment horizontal="center"/>
      <protection hidden="1"/>
    </xf>
    <xf numFmtId="0" fontId="36" fillId="0" borderId="0" xfId="0" applyFont="1" applyAlignment="1">
      <alignment horizontal="center"/>
    </xf>
    <xf numFmtId="0" fontId="66" fillId="0" borderId="0" xfId="0" applyFont="1" applyProtection="1">
      <protection hidden="1"/>
    </xf>
    <xf numFmtId="0" fontId="36" fillId="0" borderId="0" xfId="0" quotePrefix="1" applyFont="1" applyAlignment="1">
      <alignment horizontal="center"/>
    </xf>
    <xf numFmtId="0" fontId="5" fillId="0" borderId="0" xfId="0" applyFont="1" applyAlignment="1">
      <alignment horizontal="justify" vertical="center"/>
    </xf>
    <xf numFmtId="43" fontId="36" fillId="0" borderId="0" xfId="1" applyFont="1" applyProtection="1">
      <protection hidden="1"/>
    </xf>
    <xf numFmtId="164" fontId="36" fillId="0" borderId="0" xfId="1" applyNumberFormat="1" applyFont="1" applyProtection="1">
      <protection hidden="1"/>
    </xf>
    <xf numFmtId="171" fontId="36" fillId="0" borderId="0" xfId="0" applyNumberFormat="1" applyFont="1" applyProtection="1">
      <protection hidden="1"/>
    </xf>
    <xf numFmtId="0" fontId="36" fillId="0" borderId="0" xfId="12" applyFont="1"/>
    <xf numFmtId="43" fontId="36" fillId="0" borderId="0" xfId="1" applyFont="1" applyProtection="1">
      <protection locked="0" hidden="1"/>
    </xf>
    <xf numFmtId="171" fontId="36" fillId="0" borderId="0" xfId="0" applyNumberFormat="1" applyFont="1"/>
    <xf numFmtId="0" fontId="36" fillId="0" borderId="0" xfId="0" applyFont="1" applyProtection="1">
      <protection locked="0" hidden="1"/>
    </xf>
    <xf numFmtId="171" fontId="36" fillId="0" borderId="11" xfId="0" applyNumberFormat="1" applyFont="1" applyBorder="1" applyProtection="1">
      <protection hidden="1"/>
    </xf>
    <xf numFmtId="164" fontId="36" fillId="0" borderId="37" xfId="1" applyNumberFormat="1" applyFont="1" applyBorder="1" applyProtection="1">
      <protection locked="0" hidden="1"/>
    </xf>
    <xf numFmtId="171" fontId="36" fillId="0" borderId="76" xfId="0" applyNumberFormat="1" applyFont="1" applyBorder="1" applyProtection="1">
      <protection hidden="1"/>
    </xf>
    <xf numFmtId="0" fontId="66" fillId="0" borderId="0" xfId="0" quotePrefix="1" applyFont="1" applyProtection="1">
      <protection hidden="1"/>
    </xf>
    <xf numFmtId="0" fontId="36" fillId="0" borderId="0" xfId="0" applyFont="1" applyAlignment="1">
      <alignment vertical="top"/>
    </xf>
    <xf numFmtId="0" fontId="36" fillId="0" borderId="0" xfId="0" applyFont="1" applyAlignment="1" applyProtection="1">
      <alignment horizontal="left" vertical="top"/>
      <protection hidden="1"/>
    </xf>
    <xf numFmtId="171" fontId="36" fillId="0" borderId="0" xfId="0" applyNumberFormat="1" applyFont="1" applyProtection="1">
      <protection locked="0" hidden="1"/>
    </xf>
    <xf numFmtId="171" fontId="36" fillId="0" borderId="11" xfId="0" applyNumberFormat="1" applyFont="1" applyBorder="1" applyProtection="1">
      <protection locked="0" hidden="1"/>
    </xf>
    <xf numFmtId="0" fontId="66" fillId="0" borderId="0" xfId="0" applyFont="1" applyAlignment="1">
      <alignment horizontal="left" vertical="top" wrapText="1"/>
    </xf>
    <xf numFmtId="0" fontId="78" fillId="0" borderId="0" xfId="0" applyFont="1"/>
    <xf numFmtId="0" fontId="79" fillId="0" borderId="0" xfId="0" applyFont="1"/>
    <xf numFmtId="0" fontId="80" fillId="0" borderId="0" xfId="0" applyFont="1"/>
    <xf numFmtId="0" fontId="11" fillId="0" borderId="0" xfId="0" applyFont="1" applyAlignment="1">
      <alignment horizontal="left" vertical="top"/>
    </xf>
    <xf numFmtId="0" fontId="11" fillId="0" borderId="0" xfId="0" applyFont="1" applyAlignment="1">
      <alignment horizontal="justify" vertical="center"/>
    </xf>
    <xf numFmtId="0" fontId="81" fillId="0" borderId="11" xfId="0" applyFont="1" applyBorder="1" applyAlignment="1">
      <alignment horizontal="center"/>
    </xf>
    <xf numFmtId="0" fontId="81" fillId="0" borderId="11" xfId="0" applyFont="1" applyBorder="1" applyAlignment="1">
      <alignment horizontal="center" wrapText="1"/>
    </xf>
    <xf numFmtId="49" fontId="81" fillId="0" borderId="11" xfId="0" applyNumberFormat="1" applyFont="1" applyBorder="1" applyAlignment="1">
      <alignment horizontal="center" wrapText="1"/>
    </xf>
    <xf numFmtId="0" fontId="81" fillId="0" borderId="0" xfId="0" applyFont="1" applyAlignment="1" applyProtection="1">
      <alignment horizontal="center"/>
      <protection locked="0"/>
    </xf>
    <xf numFmtId="0" fontId="82" fillId="0" borderId="58" xfId="0" applyFont="1" applyBorder="1" applyAlignment="1">
      <alignment horizontal="center"/>
    </xf>
    <xf numFmtId="0" fontId="82" fillId="0" borderId="0" xfId="0" applyFont="1" applyAlignment="1" applyProtection="1">
      <alignment horizontal="center"/>
      <protection locked="0"/>
    </xf>
    <xf numFmtId="171" fontId="65" fillId="0" borderId="0" xfId="0" applyNumberFormat="1" applyFont="1" applyProtection="1">
      <protection locked="0"/>
    </xf>
    <xf numFmtId="0" fontId="65" fillId="0" borderId="0" xfId="0" applyFont="1" applyProtection="1">
      <protection locked="0"/>
    </xf>
    <xf numFmtId="171" fontId="5" fillId="0" borderId="37" xfId="0" applyNumberFormat="1" applyFont="1" applyBorder="1" applyProtection="1">
      <protection locked="0"/>
    </xf>
    <xf numFmtId="171" fontId="5" fillId="0" borderId="37" xfId="0" applyNumberFormat="1" applyFont="1" applyBorder="1"/>
    <xf numFmtId="171" fontId="5" fillId="0" borderId="0" xfId="0" applyNumberFormat="1" applyFont="1" applyProtection="1">
      <protection locked="0"/>
    </xf>
    <xf numFmtId="0" fontId="83" fillId="0" borderId="35" xfId="0" applyFont="1" applyBorder="1"/>
    <xf numFmtId="171" fontId="83" fillId="0" borderId="35" xfId="0" applyNumberFormat="1" applyFont="1" applyBorder="1"/>
    <xf numFmtId="0" fontId="36" fillId="0" borderId="0" xfId="0" applyFont="1" applyProtection="1">
      <protection locked="0"/>
    </xf>
    <xf numFmtId="0" fontId="64" fillId="0" borderId="0" xfId="0" applyFont="1"/>
    <xf numFmtId="0" fontId="77" fillId="0" borderId="58" xfId="0" quotePrefix="1" applyFont="1" applyBorder="1" applyAlignment="1">
      <alignment horizontal="center"/>
    </xf>
    <xf numFmtId="164" fontId="36" fillId="0" borderId="0" xfId="1" applyNumberFormat="1" applyFont="1" applyBorder="1" applyProtection="1">
      <protection locked="0"/>
    </xf>
    <xf numFmtId="43" fontId="36" fillId="0" borderId="0" xfId="1" applyFont="1" applyBorder="1" applyProtection="1">
      <protection locked="0"/>
    </xf>
    <xf numFmtId="0" fontId="36" fillId="0" borderId="11" xfId="0" applyFont="1" applyBorder="1" applyAlignment="1">
      <alignment horizontal="center" wrapText="1"/>
    </xf>
    <xf numFmtId="0" fontId="36" fillId="0" borderId="11" xfId="0" applyFont="1" applyBorder="1" applyAlignment="1">
      <alignment horizontal="center"/>
    </xf>
    <xf numFmtId="0" fontId="84" fillId="0" borderId="37" xfId="0" applyFont="1" applyBorder="1" applyAlignment="1">
      <alignment horizontal="left"/>
    </xf>
    <xf numFmtId="43" fontId="84" fillId="0" borderId="37" xfId="1" applyFont="1" applyBorder="1" applyProtection="1"/>
    <xf numFmtId="164" fontId="84" fillId="0" borderId="37" xfId="1" applyNumberFormat="1" applyFont="1" applyBorder="1" applyProtection="1"/>
    <xf numFmtId="171" fontId="84" fillId="0" borderId="37" xfId="0" applyNumberFormat="1" applyFont="1" applyBorder="1"/>
    <xf numFmtId="0" fontId="79" fillId="0" borderId="0" xfId="0" applyFont="1" applyProtection="1">
      <protection locked="0"/>
    </xf>
    <xf numFmtId="0" fontId="79" fillId="0" borderId="37" xfId="0" applyFont="1" applyBorder="1" applyProtection="1">
      <protection locked="0"/>
    </xf>
    <xf numFmtId="43" fontId="79" fillId="0" borderId="37" xfId="1" applyFont="1" applyBorder="1" applyProtection="1">
      <protection locked="0"/>
    </xf>
    <xf numFmtId="171" fontId="79" fillId="0" borderId="37" xfId="0" applyNumberFormat="1" applyFont="1" applyBorder="1"/>
    <xf numFmtId="0" fontId="46" fillId="0" borderId="0" xfId="0" applyFont="1" applyAlignment="1">
      <alignment horizontal="left" vertical="top" wrapText="1"/>
    </xf>
    <xf numFmtId="42" fontId="5" fillId="0" borderId="37" xfId="0" applyNumberFormat="1" applyFont="1" applyBorder="1" applyAlignment="1" applyProtection="1">
      <alignment horizontal="center" vertical="center"/>
      <protection locked="0"/>
    </xf>
    <xf numFmtId="0" fontId="86" fillId="0" borderId="0" xfId="0" applyFont="1"/>
    <xf numFmtId="0" fontId="13" fillId="0" borderId="0" xfId="0" applyFont="1" applyAlignment="1">
      <alignment horizontal="centerContinuous" vertical="center"/>
    </xf>
    <xf numFmtId="0" fontId="7" fillId="0" borderId="0" xfId="0" applyFont="1" applyAlignment="1">
      <alignment horizontal="centerContinuous" vertical="center"/>
    </xf>
    <xf numFmtId="0" fontId="4" fillId="0" borderId="0" xfId="0" applyFont="1" applyAlignment="1">
      <alignment horizontal="centerContinuous" wrapText="1"/>
    </xf>
    <xf numFmtId="0" fontId="5" fillId="0" borderId="0" xfId="7" applyFont="1" applyAlignment="1" applyProtection="1">
      <alignment horizontal="center"/>
      <protection hidden="1"/>
    </xf>
    <xf numFmtId="0" fontId="5" fillId="0" borderId="87" xfId="7" applyFont="1" applyBorder="1" applyProtection="1">
      <protection hidden="1"/>
    </xf>
    <xf numFmtId="0" fontId="5" fillId="0" borderId="88" xfId="7" applyFont="1" applyBorder="1" applyProtection="1">
      <protection hidden="1"/>
    </xf>
    <xf numFmtId="43" fontId="4" fillId="0" borderId="47" xfId="7" applyNumberFormat="1" applyFont="1" applyBorder="1" applyProtection="1">
      <protection hidden="1"/>
    </xf>
    <xf numFmtId="43" fontId="4" fillId="0" borderId="80" xfId="7" applyNumberFormat="1" applyFont="1" applyBorder="1" applyProtection="1">
      <protection hidden="1"/>
    </xf>
    <xf numFmtId="43" fontId="4" fillId="0" borderId="37" xfId="7" applyNumberFormat="1" applyFont="1" applyBorder="1" applyProtection="1">
      <protection hidden="1"/>
    </xf>
    <xf numFmtId="43" fontId="4" fillId="0" borderId="38" xfId="7" applyNumberFormat="1" applyFont="1" applyBorder="1" applyProtection="1">
      <protection hidden="1"/>
    </xf>
    <xf numFmtId="0" fontId="4" fillId="0" borderId="0" xfId="7" applyFont="1" applyProtection="1">
      <protection hidden="1"/>
    </xf>
    <xf numFmtId="0" fontId="17" fillId="0" borderId="0" xfId="13" applyFont="1" applyAlignment="1" applyProtection="1">
      <alignment vertical="top" wrapText="1"/>
      <protection locked="0"/>
    </xf>
    <xf numFmtId="0" fontId="36" fillId="0" borderId="0" xfId="18" applyFont="1"/>
    <xf numFmtId="0" fontId="66" fillId="0" borderId="0" xfId="18" applyFont="1" applyAlignment="1">
      <alignment vertical="top"/>
    </xf>
    <xf numFmtId="0" fontId="36" fillId="0" borderId="0" xfId="18" quotePrefix="1" applyFont="1" applyAlignment="1">
      <alignment horizontal="center" vertical="top"/>
    </xf>
    <xf numFmtId="44" fontId="66" fillId="0" borderId="11" xfId="19" applyFont="1" applyFill="1" applyBorder="1" applyAlignment="1" applyProtection="1">
      <alignment vertical="top"/>
    </xf>
    <xf numFmtId="0" fontId="83" fillId="0" borderId="0" xfId="18" applyFont="1" applyAlignment="1">
      <alignment vertical="top"/>
    </xf>
    <xf numFmtId="0" fontId="83" fillId="0" borderId="0" xfId="18" applyFont="1" applyAlignment="1">
      <alignment horizontal="center" vertical="top"/>
    </xf>
    <xf numFmtId="44" fontId="83" fillId="0" borderId="0" xfId="18" applyNumberFormat="1" applyFont="1" applyAlignment="1">
      <alignment vertical="top"/>
    </xf>
    <xf numFmtId="44" fontId="36" fillId="0" borderId="0" xfId="18" applyNumberFormat="1" applyFont="1"/>
    <xf numFmtId="0" fontId="36" fillId="0" borderId="0" xfId="18" applyFont="1" applyAlignment="1">
      <alignment vertical="top"/>
    </xf>
    <xf numFmtId="0" fontId="36" fillId="0" borderId="0" xfId="18" applyFont="1" applyAlignment="1">
      <alignment horizontal="center" vertical="top"/>
    </xf>
    <xf numFmtId="44" fontId="36" fillId="0" borderId="0" xfId="18" applyNumberFormat="1" applyFont="1" applyAlignment="1">
      <alignment vertical="top"/>
    </xf>
    <xf numFmtId="0" fontId="83" fillId="0" borderId="0" xfId="18" applyFont="1" applyAlignment="1">
      <alignment horizontal="left" vertical="top" indent="2"/>
    </xf>
    <xf numFmtId="0" fontId="36" fillId="0" borderId="0" xfId="18" applyFont="1" applyAlignment="1">
      <alignment horizontal="left" vertical="top" indent="1"/>
    </xf>
    <xf numFmtId="43" fontId="36" fillId="0" borderId="11" xfId="19" applyNumberFormat="1" applyFont="1" applyBorder="1" applyAlignment="1" applyProtection="1">
      <alignment vertical="top"/>
    </xf>
    <xf numFmtId="0" fontId="36" fillId="0" borderId="0" xfId="18" quotePrefix="1" applyFont="1" applyAlignment="1">
      <alignment horizontal="center"/>
    </xf>
    <xf numFmtId="0" fontId="36" fillId="0" borderId="0" xfId="18" applyFont="1" applyAlignment="1">
      <alignment horizontal="left" vertical="top" indent="2"/>
    </xf>
    <xf numFmtId="0" fontId="36" fillId="0" borderId="0" xfId="18" applyFont="1" applyAlignment="1">
      <alignment horizontal="left" indent="1"/>
    </xf>
    <xf numFmtId="44" fontId="36" fillId="0" borderId="0" xfId="19" applyFont="1" applyBorder="1" applyAlignment="1" applyProtection="1">
      <alignment vertical="top"/>
    </xf>
    <xf numFmtId="0" fontId="66" fillId="0" borderId="0" xfId="18" applyFont="1" applyAlignment="1">
      <alignment horizontal="left" vertical="top"/>
    </xf>
    <xf numFmtId="0" fontId="66" fillId="0" borderId="0" xfId="18" quotePrefix="1" applyFont="1" applyAlignment="1">
      <alignment horizontal="center" vertical="top"/>
    </xf>
    <xf numFmtId="43" fontId="66" fillId="0" borderId="11" xfId="18" applyNumberFormat="1" applyFont="1" applyBorder="1" applyAlignment="1">
      <alignment vertical="top"/>
    </xf>
    <xf numFmtId="0" fontId="17" fillId="0" borderId="0" xfId="18" applyFont="1" applyAlignment="1">
      <alignment horizontal="center"/>
    </xf>
    <xf numFmtId="0" fontId="4" fillId="0" borderId="0" xfId="18" applyFont="1" applyAlignment="1">
      <alignment horizontal="left"/>
    </xf>
    <xf numFmtId="43" fontId="36" fillId="0" borderId="11" xfId="19" applyNumberFormat="1" applyFont="1" applyFill="1" applyBorder="1" applyAlignment="1" applyProtection="1">
      <protection locked="0"/>
    </xf>
    <xf numFmtId="0" fontId="90" fillId="0" borderId="0" xfId="18" applyFont="1" applyAlignment="1">
      <alignment horizontal="left" vertical="top"/>
    </xf>
    <xf numFmtId="0" fontId="5" fillId="0" borderId="0" xfId="18" quotePrefix="1" applyFont="1" applyAlignment="1">
      <alignment horizontal="center"/>
    </xf>
    <xf numFmtId="0" fontId="66" fillId="0" borderId="0" xfId="18" applyFont="1" applyAlignment="1">
      <alignment horizontal="center"/>
    </xf>
    <xf numFmtId="0" fontId="89" fillId="0" borderId="0" xfId="18" applyFont="1"/>
    <xf numFmtId="0" fontId="36" fillId="0" borderId="0" xfId="18" quotePrefix="1" applyFont="1"/>
    <xf numFmtId="43" fontId="36" fillId="0" borderId="11" xfId="19" applyNumberFormat="1" applyFont="1" applyBorder="1" applyAlignment="1" applyProtection="1">
      <alignment horizontal="center"/>
      <protection locked="0"/>
    </xf>
    <xf numFmtId="49" fontId="36" fillId="0" borderId="0" xfId="18" quotePrefix="1" applyNumberFormat="1" applyFont="1" applyAlignment="1">
      <alignment horizontal="center"/>
    </xf>
    <xf numFmtId="43" fontId="36" fillId="0" borderId="11" xfId="19" applyNumberFormat="1" applyFont="1" applyBorder="1" applyAlignment="1" applyProtection="1">
      <alignment horizontal="center"/>
    </xf>
    <xf numFmtId="10" fontId="36" fillId="0" borderId="11" xfId="20" applyNumberFormat="1" applyFont="1" applyBorder="1" applyAlignment="1" applyProtection="1">
      <alignment horizontal="center"/>
    </xf>
    <xf numFmtId="0" fontId="91" fillId="0" borderId="0" xfId="18" applyFont="1"/>
    <xf numFmtId="0" fontId="36" fillId="0" borderId="0" xfId="18" applyFont="1" applyAlignment="1">
      <alignment horizontal="center" vertical="top" wrapText="1"/>
    </xf>
    <xf numFmtId="43" fontId="36" fillId="0" borderId="11" xfId="19" applyNumberFormat="1" applyFont="1" applyBorder="1" applyAlignment="1" applyProtection="1">
      <alignment horizontal="right"/>
    </xf>
    <xf numFmtId="0" fontId="84" fillId="0" borderId="0" xfId="18" applyFont="1" applyAlignment="1">
      <alignment vertical="top"/>
    </xf>
    <xf numFmtId="0" fontId="82" fillId="0" borderId="0" xfId="18" applyFont="1" applyAlignment="1">
      <alignment horizontal="center" wrapText="1"/>
    </xf>
    <xf numFmtId="0" fontId="66" fillId="0" borderId="0" xfId="18" applyFont="1"/>
    <xf numFmtId="10" fontId="36" fillId="0" borderId="11" xfId="20" applyNumberFormat="1" applyFont="1" applyFill="1" applyBorder="1" applyAlignment="1" applyProtection="1">
      <alignment horizontal="center"/>
    </xf>
    <xf numFmtId="0" fontId="79" fillId="0" borderId="0" xfId="18" applyFont="1" applyAlignment="1">
      <alignment horizontal="center" vertical="top" wrapText="1"/>
    </xf>
    <xf numFmtId="43" fontId="36" fillId="0" borderId="11" xfId="19" applyNumberFormat="1" applyFont="1" applyBorder="1" applyProtection="1"/>
    <xf numFmtId="0" fontId="84" fillId="0" borderId="0" xfId="18" applyFont="1" applyAlignment="1">
      <alignment vertical="top" wrapText="1"/>
    </xf>
    <xf numFmtId="0" fontId="82" fillId="0" borderId="0" xfId="18" applyFont="1" applyAlignment="1">
      <alignment horizontal="center" vertical="top" wrapText="1"/>
    </xf>
    <xf numFmtId="0" fontId="92" fillId="0" borderId="0" xfId="18" applyFont="1"/>
    <xf numFmtId="0" fontId="36" fillId="0" borderId="0" xfId="18" applyFont="1" applyAlignment="1">
      <alignment horizontal="left" wrapText="1" indent="1"/>
    </xf>
    <xf numFmtId="0" fontId="36" fillId="0" borderId="0" xfId="18" quotePrefix="1" applyFont="1" applyAlignment="1">
      <alignment wrapText="1"/>
    </xf>
    <xf numFmtId="43" fontId="36" fillId="0" borderId="11" xfId="19" applyNumberFormat="1" applyFont="1" applyFill="1" applyBorder="1" applyProtection="1">
      <protection locked="0"/>
    </xf>
    <xf numFmtId="0" fontId="36" fillId="0" borderId="0" xfId="18" applyFont="1" applyAlignment="1">
      <alignment wrapText="1"/>
    </xf>
    <xf numFmtId="44" fontId="36" fillId="0" borderId="0" xfId="19" applyFont="1" applyBorder="1" applyProtection="1"/>
    <xf numFmtId="0" fontId="38" fillId="0" borderId="0" xfId="18" applyFont="1"/>
    <xf numFmtId="0" fontId="84" fillId="0" borderId="0" xfId="18" applyFont="1" applyAlignment="1">
      <alignment horizontal="left" indent="3"/>
    </xf>
    <xf numFmtId="43" fontId="36" fillId="0" borderId="0" xfId="19" applyNumberFormat="1" applyFont="1" applyFill="1" applyBorder="1" applyProtection="1"/>
    <xf numFmtId="43" fontId="36" fillId="0" borderId="0" xfId="18" applyNumberFormat="1" applyFont="1"/>
    <xf numFmtId="0" fontId="83" fillId="0" borderId="0" xfId="18" applyFont="1" applyAlignment="1">
      <alignment horizontal="left" indent="2"/>
    </xf>
    <xf numFmtId="43" fontId="36" fillId="0" borderId="0" xfId="19" applyNumberFormat="1" applyFont="1" applyBorder="1" applyProtection="1"/>
    <xf numFmtId="43" fontId="36" fillId="0" borderId="11" xfId="19" applyNumberFormat="1" applyFont="1" applyBorder="1" applyProtection="1">
      <protection locked="0"/>
    </xf>
    <xf numFmtId="43" fontId="66" fillId="0" borderId="11" xfId="18" applyNumberFormat="1" applyFont="1" applyBorder="1"/>
    <xf numFmtId="43" fontId="66" fillId="0" borderId="11" xfId="19" applyNumberFormat="1" applyFont="1" applyBorder="1" applyProtection="1"/>
    <xf numFmtId="0" fontId="83" fillId="0" borderId="0" xfId="18" applyFont="1"/>
    <xf numFmtId="0" fontId="36" fillId="0" borderId="0" xfId="18" applyFont="1" applyAlignment="1">
      <alignment horizontal="left" vertical="top" wrapText="1"/>
    </xf>
    <xf numFmtId="0" fontId="82" fillId="0" borderId="30" xfId="18" applyFont="1" applyBorder="1" applyAlignment="1">
      <alignment horizontal="center" wrapText="1"/>
    </xf>
    <xf numFmtId="0" fontId="36" fillId="0" borderId="0" xfId="18" applyFont="1" applyAlignment="1">
      <alignment horizontal="left" wrapText="1"/>
    </xf>
    <xf numFmtId="0" fontId="36" fillId="0" borderId="0" xfId="18" applyFont="1" applyAlignment="1">
      <alignment vertical="top" wrapText="1"/>
    </xf>
    <xf numFmtId="43" fontId="36" fillId="0" borderId="0" xfId="22" applyFont="1" applyProtection="1"/>
    <xf numFmtId="14" fontId="36" fillId="0" borderId="37" xfId="18" applyNumberFormat="1" applyFont="1" applyBorder="1" applyAlignment="1" applyProtection="1">
      <alignment horizontal="center" vertical="top" wrapText="1"/>
      <protection locked="0"/>
    </xf>
    <xf numFmtId="44" fontId="36" fillId="0" borderId="37" xfId="19" applyFont="1" applyBorder="1" applyAlignment="1" applyProtection="1">
      <alignment horizontal="center" vertical="top"/>
      <protection locked="0"/>
    </xf>
    <xf numFmtId="43" fontId="36" fillId="0" borderId="37" xfId="19" applyNumberFormat="1" applyFont="1" applyBorder="1" applyAlignment="1" applyProtection="1">
      <alignment horizontal="center" vertical="top"/>
      <protection locked="0"/>
    </xf>
    <xf numFmtId="43" fontId="66" fillId="10" borderId="37" xfId="18" applyNumberFormat="1" applyFont="1" applyFill="1" applyBorder="1"/>
    <xf numFmtId="0" fontId="96" fillId="0" borderId="0" xfId="18" applyFont="1"/>
    <xf numFmtId="44" fontId="36" fillId="0" borderId="37" xfId="19" applyFont="1" applyBorder="1" applyAlignment="1" applyProtection="1">
      <alignment vertical="top"/>
      <protection locked="0"/>
    </xf>
    <xf numFmtId="43" fontId="36" fillId="0" borderId="37" xfId="19" applyNumberFormat="1" applyFont="1" applyBorder="1" applyAlignment="1" applyProtection="1">
      <alignment vertical="top"/>
      <protection locked="0"/>
    </xf>
    <xf numFmtId="43" fontId="66" fillId="10" borderId="37" xfId="19" applyNumberFormat="1" applyFont="1" applyFill="1" applyBorder="1" applyAlignment="1" applyProtection="1">
      <alignment vertical="top"/>
    </xf>
    <xf numFmtId="0" fontId="97" fillId="0" borderId="0" xfId="18" applyFont="1"/>
    <xf numFmtId="0" fontId="9" fillId="0" borderId="0" xfId="5" applyFont="1" applyAlignment="1" applyProtection="1">
      <alignment horizontal="justify"/>
      <protection hidden="1"/>
    </xf>
    <xf numFmtId="0" fontId="18" fillId="0" borderId="0" xfId="5" applyFont="1" applyAlignment="1">
      <alignment horizontal="justify"/>
    </xf>
    <xf numFmtId="0" fontId="98" fillId="0" borderId="0" xfId="5" applyFont="1" applyAlignment="1">
      <alignment horizontal="justify"/>
    </xf>
    <xf numFmtId="0" fontId="9" fillId="0" borderId="0" xfId="5" applyFont="1" applyAlignment="1">
      <alignment horizontal="justify"/>
    </xf>
    <xf numFmtId="0" fontId="38" fillId="10" borderId="0" xfId="14" applyFont="1" applyFill="1" applyAlignment="1" applyProtection="1">
      <alignment horizontal="left" wrapText="1"/>
      <protection hidden="1"/>
    </xf>
    <xf numFmtId="0" fontId="5" fillId="0" borderId="0" xfId="5" applyAlignment="1" applyProtection="1">
      <alignment wrapText="1"/>
      <protection hidden="1"/>
    </xf>
    <xf numFmtId="0" fontId="5" fillId="0" borderId="0" xfId="5" applyAlignment="1" applyProtection="1">
      <alignment horizontal="justify"/>
      <protection hidden="1"/>
    </xf>
    <xf numFmtId="0" fontId="5" fillId="0" borderId="0" xfId="5" applyAlignment="1" applyProtection="1">
      <alignment horizontal="justify" wrapText="1"/>
      <protection hidden="1"/>
    </xf>
    <xf numFmtId="0" fontId="4" fillId="0" borderId="0" xfId="5" applyFont="1" applyAlignment="1" applyProtection="1">
      <alignment horizontal="justify"/>
      <protection hidden="1"/>
    </xf>
    <xf numFmtId="0" fontId="36" fillId="0" borderId="0" xfId="14" applyFont="1" applyAlignment="1" applyProtection="1">
      <alignment horizontal="justify" vertical="center" wrapText="1"/>
      <protection hidden="1"/>
    </xf>
    <xf numFmtId="0" fontId="36" fillId="0" borderId="0" xfId="14" applyFont="1" applyAlignment="1">
      <alignment vertical="center"/>
    </xf>
    <xf numFmtId="0" fontId="36" fillId="0" borderId="0" xfId="14" applyFont="1" applyAlignment="1" applyProtection="1">
      <alignment horizontal="justify" vertical="center"/>
      <protection hidden="1"/>
    </xf>
    <xf numFmtId="0" fontId="5" fillId="0" borderId="12" xfId="14" applyFont="1" applyBorder="1" applyAlignment="1" applyProtection="1">
      <alignment horizontal="center" vertical="center"/>
      <protection locked="0"/>
    </xf>
    <xf numFmtId="0" fontId="36" fillId="0" borderId="0" xfId="14" applyFont="1" applyAlignment="1" applyProtection="1">
      <alignment horizontal="justify"/>
      <protection hidden="1"/>
    </xf>
    <xf numFmtId="41" fontId="36" fillId="0" borderId="0" xfId="1" applyNumberFormat="1" applyFont="1" applyProtection="1">
      <protection hidden="1"/>
    </xf>
    <xf numFmtId="41" fontId="36" fillId="0" borderId="0" xfId="1" applyNumberFormat="1" applyFont="1" applyProtection="1">
      <protection locked="0" hidden="1"/>
    </xf>
    <xf numFmtId="43" fontId="36" fillId="0" borderId="11" xfId="19" applyNumberFormat="1" applyFont="1" applyBorder="1" applyAlignment="1" applyProtection="1">
      <alignment vertical="top"/>
      <protection locked="0"/>
    </xf>
    <xf numFmtId="43" fontId="36" fillId="0" borderId="42" xfId="19" applyNumberFormat="1" applyFont="1" applyBorder="1" applyAlignment="1" applyProtection="1">
      <alignment vertical="top"/>
      <protection locked="0"/>
    </xf>
    <xf numFmtId="43" fontId="36" fillId="0" borderId="42" xfId="19" applyNumberFormat="1" applyFont="1" applyBorder="1" applyAlignment="1" applyProtection="1">
      <protection locked="0"/>
    </xf>
    <xf numFmtId="0" fontId="36" fillId="0" borderId="0" xfId="18" applyFont="1" applyAlignment="1">
      <alignment horizontal="left"/>
    </xf>
    <xf numFmtId="0" fontId="92" fillId="0" borderId="0" xfId="18" applyFont="1" applyAlignment="1">
      <alignment horizontal="left"/>
    </xf>
    <xf numFmtId="43" fontId="36" fillId="0" borderId="0" xfId="19" applyNumberFormat="1" applyFont="1" applyBorder="1" applyAlignment="1" applyProtection="1"/>
    <xf numFmtId="43" fontId="36" fillId="0" borderId="11" xfId="19" applyNumberFormat="1" applyFont="1" applyBorder="1" applyAlignment="1" applyProtection="1"/>
    <xf numFmtId="0" fontId="66" fillId="0" borderId="0" xfId="18" quotePrefix="1" applyFont="1" applyAlignment="1">
      <alignment horizontal="center"/>
    </xf>
    <xf numFmtId="43" fontId="66" fillId="0" borderId="11" xfId="19" applyNumberFormat="1" applyFont="1" applyBorder="1" applyAlignment="1" applyProtection="1"/>
    <xf numFmtId="44" fontId="36" fillId="0" borderId="11" xfId="19" applyFont="1" applyBorder="1" applyAlignment="1" applyProtection="1">
      <protection locked="0"/>
    </xf>
    <xf numFmtId="43" fontId="36" fillId="0" borderId="11" xfId="19" applyNumberFormat="1" applyFont="1" applyBorder="1" applyAlignment="1" applyProtection="1">
      <protection locked="0"/>
    </xf>
    <xf numFmtId="0" fontId="80" fillId="17" borderId="37" xfId="18" applyFont="1" applyFill="1" applyBorder="1" applyAlignment="1">
      <alignment horizontal="center" wrapText="1"/>
    </xf>
    <xf numFmtId="0" fontId="36" fillId="0" borderId="0" xfId="18" applyFont="1" applyAlignment="1">
      <alignment horizontal="left" vertical="top"/>
    </xf>
    <xf numFmtId="0" fontId="29" fillId="0" borderId="0" xfId="3" applyFill="1" applyBorder="1" applyAlignment="1" applyProtection="1">
      <alignment horizontal="left" vertical="top"/>
    </xf>
    <xf numFmtId="0" fontId="36" fillId="0" borderId="0" xfId="14" applyFont="1" applyAlignment="1" applyProtection="1">
      <alignment horizontal="justify" wrapText="1"/>
      <protection hidden="1"/>
    </xf>
    <xf numFmtId="0" fontId="54" fillId="0" borderId="0" xfId="0" applyFont="1" applyAlignment="1">
      <alignment horizontal="center" wrapText="1"/>
    </xf>
    <xf numFmtId="0" fontId="46" fillId="0" borderId="0" xfId="0" applyFont="1" applyAlignment="1">
      <alignment horizontal="left" vertical="top" wrapText="1"/>
    </xf>
    <xf numFmtId="0" fontId="52" fillId="0" borderId="0" xfId="0" applyFont="1" applyAlignment="1">
      <alignment horizontal="left" vertical="top" wrapText="1"/>
    </xf>
    <xf numFmtId="0" fontId="44" fillId="0" borderId="0" xfId="0" applyFont="1" applyAlignment="1">
      <alignment horizontal="left" vertical="top" wrapText="1"/>
    </xf>
    <xf numFmtId="0" fontId="30" fillId="0" borderId="61" xfId="5" applyFont="1" applyBorder="1" applyAlignment="1" applyProtection="1">
      <alignment horizontal="center"/>
      <protection hidden="1"/>
    </xf>
    <xf numFmtId="0" fontId="48" fillId="3" borderId="0" xfId="5" applyFont="1" applyFill="1" applyAlignment="1">
      <alignment horizontal="center"/>
    </xf>
    <xf numFmtId="0" fontId="45" fillId="0" borderId="0" xfId="5" applyFont="1" applyAlignment="1">
      <alignment horizontal="left" vertical="top" wrapText="1"/>
    </xf>
    <xf numFmtId="0" fontId="44" fillId="0" borderId="0" xfId="5" applyFont="1" applyAlignment="1">
      <alignment horizontal="left" vertical="top" wrapText="1"/>
    </xf>
    <xf numFmtId="0" fontId="27" fillId="5" borderId="45" xfId="0" applyFont="1" applyFill="1" applyBorder="1" applyAlignment="1">
      <alignment horizontal="center" vertical="center"/>
    </xf>
    <xf numFmtId="0" fontId="27" fillId="5" borderId="0" xfId="0" applyFont="1" applyFill="1" applyAlignment="1">
      <alignment horizontal="center" vertical="center"/>
    </xf>
    <xf numFmtId="0" fontId="27" fillId="5" borderId="34" xfId="0" applyFont="1" applyFill="1" applyBorder="1" applyAlignment="1">
      <alignment horizontal="center" vertical="center"/>
    </xf>
    <xf numFmtId="0" fontId="4" fillId="0" borderId="0" xfId="0" applyFont="1" applyAlignment="1" applyProtection="1">
      <alignment horizontal="left" vertical="top" wrapText="1"/>
      <protection locked="0"/>
    </xf>
    <xf numFmtId="0" fontId="4" fillId="14" borderId="53" xfId="0" applyFont="1" applyFill="1" applyBorder="1" applyAlignment="1">
      <alignment horizontal="center" vertical="center"/>
    </xf>
    <xf numFmtId="0" fontId="4" fillId="14" borderId="44" xfId="0" applyFont="1" applyFill="1" applyBorder="1" applyAlignment="1">
      <alignment horizontal="center" vertical="center"/>
    </xf>
    <xf numFmtId="0" fontId="5" fillId="14" borderId="45" xfId="0" applyFont="1" applyFill="1" applyBorder="1" applyAlignment="1">
      <alignment horizontal="left" vertical="center" wrapText="1"/>
    </xf>
    <xf numFmtId="0" fontId="5" fillId="14" borderId="0" xfId="0" applyFont="1" applyFill="1" applyAlignment="1">
      <alignment horizontal="left" vertical="center" wrapText="1"/>
    </xf>
    <xf numFmtId="0" fontId="27" fillId="14" borderId="14" xfId="0" applyFont="1" applyFill="1" applyBorder="1" applyAlignment="1">
      <alignment horizontal="center" vertical="center"/>
    </xf>
    <xf numFmtId="0" fontId="27" fillId="14" borderId="15"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44" xfId="0" applyFont="1" applyFill="1" applyBorder="1" applyAlignment="1">
      <alignment horizontal="center" vertical="center"/>
    </xf>
    <xf numFmtId="0" fontId="4" fillId="5" borderId="54" xfId="0" applyFont="1" applyFill="1" applyBorder="1" applyAlignment="1">
      <alignment horizontal="center" vertical="center"/>
    </xf>
    <xf numFmtId="0" fontId="14" fillId="0" borderId="42" xfId="0" applyFont="1" applyBorder="1" applyAlignment="1" applyProtection="1">
      <alignment horizontal="left"/>
      <protection locked="0"/>
    </xf>
    <xf numFmtId="0" fontId="5" fillId="5" borderId="4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34" xfId="0" applyFont="1" applyFill="1" applyBorder="1" applyAlignment="1">
      <alignment horizontal="left" vertical="center" wrapText="1"/>
    </xf>
    <xf numFmtId="43" fontId="14" fillId="0" borderId="42" xfId="0" applyNumberFormat="1" applyFont="1" applyBorder="1" applyAlignment="1" applyProtection="1">
      <alignment horizontal="center"/>
      <protection locked="0"/>
    </xf>
    <xf numFmtId="0" fontId="4" fillId="0" borderId="0" xfId="0" applyFont="1" applyAlignment="1" applyProtection="1">
      <alignment horizontal="left" wrapText="1"/>
      <protection locked="0"/>
    </xf>
    <xf numFmtId="43" fontId="14" fillId="0" borderId="11" xfId="0" applyNumberFormat="1" applyFont="1" applyBorder="1" applyProtection="1">
      <protection locked="0"/>
    </xf>
    <xf numFmtId="0" fontId="5" fillId="0" borderId="11" xfId="0" applyFont="1" applyBorder="1" applyAlignment="1" applyProtection="1">
      <alignment horizontal="left"/>
      <protection locked="0"/>
    </xf>
    <xf numFmtId="0" fontId="14" fillId="0" borderId="11" xfId="0" applyFont="1" applyBorder="1" applyAlignment="1" applyProtection="1">
      <alignment horizontal="left"/>
      <protection locked="0"/>
    </xf>
    <xf numFmtId="0" fontId="4" fillId="0" borderId="0" xfId="0" applyFont="1" applyAlignment="1">
      <alignment horizontal="center"/>
    </xf>
    <xf numFmtId="0" fontId="11" fillId="0" borderId="44" xfId="0" applyFont="1" applyBorder="1" applyAlignment="1">
      <alignment horizontal="center" vertical="center" wrapText="1"/>
    </xf>
    <xf numFmtId="43" fontId="14" fillId="0" borderId="0" xfId="0" applyNumberFormat="1" applyFont="1" applyProtection="1">
      <protection locked="0"/>
    </xf>
    <xf numFmtId="43" fontId="14" fillId="0" borderId="46" xfId="0" applyNumberFormat="1" applyFont="1" applyBorder="1"/>
    <xf numFmtId="43" fontId="14" fillId="0" borderId="42" xfId="0" applyNumberFormat="1" applyFont="1" applyBorder="1" applyProtection="1">
      <protection locked="0"/>
    </xf>
    <xf numFmtId="0" fontId="16" fillId="0" borderId="64" xfId="0" applyFont="1" applyBorder="1" applyAlignment="1">
      <alignment horizontal="left" vertical="center"/>
    </xf>
    <xf numFmtId="0" fontId="12" fillId="0" borderId="13" xfId="0" applyFont="1" applyBorder="1" applyAlignment="1">
      <alignment horizontal="center" vertical="center" wrapText="1"/>
    </xf>
    <xf numFmtId="0" fontId="18" fillId="7" borderId="65" xfId="0" applyFont="1" applyFill="1" applyBorder="1" applyAlignment="1">
      <alignment horizontal="center"/>
    </xf>
    <xf numFmtId="0" fontId="18" fillId="7" borderId="86" xfId="0" applyFont="1" applyFill="1" applyBorder="1" applyAlignment="1">
      <alignment horizontal="center"/>
    </xf>
    <xf numFmtId="0" fontId="18" fillId="7" borderId="66" xfId="0" applyFont="1" applyFill="1" applyBorder="1" applyAlignment="1">
      <alignment horizontal="center"/>
    </xf>
    <xf numFmtId="0" fontId="18" fillId="4" borderId="17" xfId="0" applyFont="1" applyFill="1" applyBorder="1" applyAlignment="1">
      <alignment horizontal="center"/>
    </xf>
    <xf numFmtId="0" fontId="18" fillId="4" borderId="18" xfId="0" applyFont="1" applyFill="1" applyBorder="1" applyAlignment="1">
      <alignment horizontal="center"/>
    </xf>
    <xf numFmtId="0" fontId="18" fillId="4" borderId="77" xfId="0" applyFont="1" applyFill="1" applyBorder="1" applyAlignment="1">
      <alignment horizontal="center"/>
    </xf>
    <xf numFmtId="0" fontId="9" fillId="0" borderId="67" xfId="0" applyFont="1" applyBorder="1" applyAlignment="1">
      <alignment horizontal="center"/>
    </xf>
    <xf numFmtId="0" fontId="9" fillId="0" borderId="13" xfId="0" applyFont="1" applyBorder="1" applyAlignment="1">
      <alignment horizontal="center"/>
    </xf>
    <xf numFmtId="0" fontId="9" fillId="0" borderId="68" xfId="0" applyFont="1" applyBorder="1" applyAlignment="1">
      <alignment horizontal="center"/>
    </xf>
    <xf numFmtId="0" fontId="9" fillId="0" borderId="43" xfId="0" applyFont="1" applyBorder="1" applyAlignment="1">
      <alignment horizontal="center"/>
    </xf>
    <xf numFmtId="0" fontId="9" fillId="0" borderId="0" xfId="0" applyFont="1" applyAlignment="1">
      <alignment horizontal="center"/>
    </xf>
    <xf numFmtId="0" fontId="9" fillId="0" borderId="63" xfId="0" applyFont="1" applyBorder="1" applyAlignment="1">
      <alignment horizontal="center"/>
    </xf>
    <xf numFmtId="0" fontId="25" fillId="0" borderId="56" xfId="0" applyFont="1" applyBorder="1" applyAlignment="1">
      <alignment horizontal="center"/>
    </xf>
    <xf numFmtId="0" fontId="25" fillId="0" borderId="57" xfId="0" applyFont="1" applyBorder="1" applyAlignment="1">
      <alignment horizontal="center"/>
    </xf>
    <xf numFmtId="0" fontId="25" fillId="0" borderId="78" xfId="0" applyFont="1" applyBorder="1" applyAlignment="1">
      <alignment horizontal="center"/>
    </xf>
    <xf numFmtId="0" fontId="25" fillId="0" borderId="60" xfId="0" applyFont="1" applyBorder="1" applyAlignment="1">
      <alignment horizontal="center"/>
    </xf>
    <xf numFmtId="0" fontId="25" fillId="0" borderId="61" xfId="0" applyFont="1" applyBorder="1" applyAlignment="1">
      <alignment horizontal="center"/>
    </xf>
    <xf numFmtId="0" fontId="25" fillId="0" borderId="62" xfId="0" applyFont="1" applyBorder="1" applyAlignment="1">
      <alignment horizontal="center"/>
    </xf>
    <xf numFmtId="0" fontId="9" fillId="0" borderId="56" xfId="0" applyFont="1" applyBorder="1" applyAlignment="1">
      <alignment horizontal="left"/>
    </xf>
    <xf numFmtId="0" fontId="9" fillId="0" borderId="57" xfId="0" applyFont="1" applyBorder="1" applyAlignment="1">
      <alignment horizontal="left"/>
    </xf>
    <xf numFmtId="0" fontId="9" fillId="0" borderId="78" xfId="0" applyFont="1" applyBorder="1" applyAlignment="1">
      <alignment horizontal="left"/>
    </xf>
    <xf numFmtId="0" fontId="18" fillId="0" borderId="43" xfId="0" applyFont="1" applyBorder="1" applyAlignment="1">
      <alignment horizontal="center"/>
    </xf>
    <xf numFmtId="0" fontId="18" fillId="0" borderId="0" xfId="0" applyFont="1" applyAlignment="1">
      <alignment horizontal="center"/>
    </xf>
    <xf numFmtId="0" fontId="18" fillId="0" borderId="63" xfId="0" applyFont="1" applyBorder="1" applyAlignment="1">
      <alignment horizontal="center"/>
    </xf>
    <xf numFmtId="0" fontId="8" fillId="0" borderId="0" xfId="0" applyFont="1" applyAlignment="1">
      <alignment horizontal="left"/>
    </xf>
    <xf numFmtId="0" fontId="31" fillId="0" borderId="43" xfId="3" applyFont="1" applyBorder="1" applyAlignment="1" applyProtection="1">
      <alignment horizontal="center"/>
    </xf>
    <xf numFmtId="0" fontId="31" fillId="0" borderId="0" xfId="3" applyFont="1" applyBorder="1" applyAlignment="1" applyProtection="1">
      <alignment horizontal="center"/>
    </xf>
    <xf numFmtId="0" fontId="31" fillId="0" borderId="63" xfId="3" applyFont="1" applyBorder="1" applyAlignment="1" applyProtection="1">
      <alignment horizontal="center"/>
    </xf>
    <xf numFmtId="0" fontId="60" fillId="0" borderId="60" xfId="3" applyFont="1" applyBorder="1" applyAlignment="1" applyProtection="1">
      <alignment horizontal="center"/>
    </xf>
    <xf numFmtId="0" fontId="60" fillId="0" borderId="61" xfId="3" applyFont="1" applyBorder="1" applyAlignment="1" applyProtection="1">
      <alignment horizontal="center"/>
    </xf>
    <xf numFmtId="0" fontId="29" fillId="0" borderId="62" xfId="3" applyBorder="1" applyAlignment="1" applyProtection="1">
      <alignment horizontal="center"/>
    </xf>
    <xf numFmtId="0" fontId="14" fillId="0" borderId="11" xfId="0" applyFont="1" applyBorder="1" applyAlignment="1" applyProtection="1">
      <alignment horizontal="center"/>
      <protection hidden="1"/>
    </xf>
    <xf numFmtId="0" fontId="7" fillId="0" borderId="0" xfId="0" applyFont="1" applyAlignment="1" applyProtection="1">
      <alignment horizontal="center"/>
      <protection hidden="1"/>
    </xf>
    <xf numFmtId="0" fontId="13" fillId="0" borderId="0" xfId="0" applyFont="1" applyAlignment="1" applyProtection="1">
      <alignment horizontal="center"/>
      <protection hidden="1"/>
    </xf>
    <xf numFmtId="0" fontId="66" fillId="0" borderId="42" xfId="4" applyFont="1" applyBorder="1" applyAlignment="1" applyProtection="1">
      <alignment horizontal="left" vertical="top"/>
      <protection locked="0"/>
    </xf>
    <xf numFmtId="0" fontId="62" fillId="9" borderId="0" xfId="4" applyFont="1" applyFill="1" applyAlignment="1">
      <alignment horizontal="center"/>
    </xf>
    <xf numFmtId="0" fontId="63" fillId="0" borderId="0" xfId="4" applyFont="1" applyAlignment="1">
      <alignment horizontal="center"/>
    </xf>
    <xf numFmtId="0" fontId="66" fillId="0" borderId="11" xfId="4" applyFont="1" applyBorder="1" applyAlignment="1" applyProtection="1">
      <alignment horizontal="left" vertical="top"/>
      <protection locked="0"/>
    </xf>
    <xf numFmtId="0" fontId="25" fillId="0" borderId="0" xfId="0" applyFont="1" applyAlignment="1" applyProtection="1">
      <alignment horizontal="center"/>
      <protection hidden="1"/>
    </xf>
    <xf numFmtId="0" fontId="26" fillId="0" borderId="0" xfId="0" applyFont="1" applyAlignment="1" applyProtection="1">
      <alignment horizontal="center"/>
      <protection hidden="1"/>
    </xf>
    <xf numFmtId="0" fontId="15" fillId="0" borderId="11" xfId="7" applyFont="1" applyBorder="1" applyAlignment="1" applyProtection="1">
      <alignment horizontal="center" vertical="center"/>
      <protection locked="0"/>
    </xf>
    <xf numFmtId="0" fontId="14" fillId="0" borderId="11" xfId="7" applyFont="1" applyBorder="1" applyAlignment="1" applyProtection="1">
      <alignment horizontal="center"/>
      <protection locked="0"/>
    </xf>
    <xf numFmtId="0" fontId="7" fillId="0" borderId="72" xfId="7" applyFont="1" applyBorder="1" applyAlignment="1" applyProtection="1">
      <alignment horizontal="center" vertical="center" wrapText="1"/>
      <protection locked="0"/>
    </xf>
    <xf numFmtId="0" fontId="7" fillId="0" borderId="64" xfId="7" applyFont="1" applyBorder="1" applyAlignment="1" applyProtection="1">
      <alignment horizontal="center" vertical="center" wrapText="1"/>
      <protection locked="0"/>
    </xf>
    <xf numFmtId="0" fontId="7" fillId="0" borderId="73" xfId="7" applyFont="1" applyBorder="1" applyAlignment="1" applyProtection="1">
      <alignment horizontal="center" vertical="center" wrapText="1"/>
      <protection locked="0"/>
    </xf>
    <xf numFmtId="0" fontId="7" fillId="0" borderId="74" xfId="7" applyFont="1" applyBorder="1" applyAlignment="1" applyProtection="1">
      <alignment horizontal="center" vertical="center" wrapText="1"/>
      <protection locked="0"/>
    </xf>
    <xf numFmtId="0" fontId="7" fillId="0" borderId="0" xfId="7" applyFont="1" applyAlignment="1" applyProtection="1">
      <alignment horizontal="center" vertical="center" wrapText="1"/>
      <protection locked="0"/>
    </xf>
    <xf numFmtId="0" fontId="7" fillId="0" borderId="75" xfId="7" applyFont="1" applyBorder="1" applyAlignment="1" applyProtection="1">
      <alignment horizontal="center" vertical="center" wrapText="1"/>
      <protection locked="0"/>
    </xf>
    <xf numFmtId="0" fontId="14" fillId="0" borderId="22" xfId="7" applyFont="1" applyBorder="1" applyAlignment="1" applyProtection="1">
      <alignment horizontal="center"/>
      <protection locked="0"/>
    </xf>
    <xf numFmtId="0" fontId="14" fillId="0" borderId="42" xfId="7" applyFont="1" applyBorder="1" applyAlignment="1" applyProtection="1">
      <alignment horizontal="center"/>
      <protection hidden="1"/>
    </xf>
    <xf numFmtId="0" fontId="14" fillId="0" borderId="70" xfId="7" applyFont="1" applyBorder="1" applyAlignment="1" applyProtection="1">
      <alignment horizontal="center"/>
      <protection hidden="1"/>
    </xf>
    <xf numFmtId="0" fontId="15" fillId="0" borderId="53" xfId="7" applyFont="1" applyBorder="1" applyAlignment="1" applyProtection="1">
      <alignment horizontal="center" vertical="center"/>
      <protection hidden="1"/>
    </xf>
    <xf numFmtId="0" fontId="15" fillId="0" borderId="44" xfId="7" applyFont="1" applyBorder="1" applyAlignment="1" applyProtection="1">
      <alignment horizontal="center" vertical="center"/>
      <protection hidden="1"/>
    </xf>
    <xf numFmtId="0" fontId="15" fillId="0" borderId="54" xfId="7" applyFont="1" applyBorder="1" applyAlignment="1" applyProtection="1">
      <alignment horizontal="center" vertical="center"/>
      <protection hidden="1"/>
    </xf>
    <xf numFmtId="0" fontId="24" fillId="0" borderId="0" xfId="0" applyFont="1" applyAlignment="1" applyProtection="1">
      <alignment horizontal="left" wrapText="1"/>
      <protection hidden="1"/>
    </xf>
    <xf numFmtId="0" fontId="24" fillId="0" borderId="0" xfId="0" applyFont="1" applyAlignment="1" applyProtection="1">
      <alignment horizontal="left"/>
      <protection locked="0"/>
    </xf>
    <xf numFmtId="0" fontId="24" fillId="0" borderId="0" xfId="0" applyFont="1" applyAlignment="1" applyProtection="1">
      <alignment horizontal="left" wrapText="1"/>
      <protection locked="0"/>
    </xf>
    <xf numFmtId="0" fontId="24" fillId="0" borderId="0" xfId="0" applyFont="1" applyAlignment="1" applyProtection="1">
      <alignment horizontal="left" wrapText="1"/>
      <protection locked="0" hidden="1"/>
    </xf>
    <xf numFmtId="0" fontId="5" fillId="0" borderId="0" xfId="7" applyFont="1" applyAlignment="1">
      <alignment horizontal="left"/>
    </xf>
    <xf numFmtId="0" fontId="4" fillId="0" borderId="11" xfId="7" applyFont="1" applyBorder="1" applyAlignment="1" applyProtection="1">
      <alignment horizontal="center"/>
      <protection hidden="1"/>
    </xf>
    <xf numFmtId="0" fontId="5" fillId="0" borderId="69" xfId="7" applyFont="1" applyBorder="1" applyAlignment="1" applyProtection="1">
      <alignment horizontal="left"/>
      <protection hidden="1"/>
    </xf>
    <xf numFmtId="0" fontId="5" fillId="0" borderId="42" xfId="7" applyFont="1" applyBorder="1" applyAlignment="1" applyProtection="1">
      <alignment horizontal="left"/>
      <protection hidden="1"/>
    </xf>
    <xf numFmtId="0" fontId="5" fillId="0" borderId="70" xfId="7" applyFont="1" applyBorder="1" applyAlignment="1" applyProtection="1">
      <alignment horizontal="left"/>
      <protection hidden="1"/>
    </xf>
    <xf numFmtId="0" fontId="4" fillId="0" borderId="81" xfId="7" applyFont="1" applyBorder="1" applyAlignment="1" applyProtection="1">
      <alignment horizontal="left"/>
      <protection hidden="1"/>
    </xf>
    <xf numFmtId="0" fontId="4" fillId="0" borderId="64" xfId="7" applyFont="1" applyBorder="1" applyAlignment="1" applyProtection="1">
      <alignment horizontal="left"/>
      <protection hidden="1"/>
    </xf>
    <xf numFmtId="0" fontId="4" fillId="0" borderId="73" xfId="7" applyFont="1" applyBorder="1" applyAlignment="1" applyProtection="1">
      <alignment horizontal="left"/>
      <protection hidden="1"/>
    </xf>
    <xf numFmtId="0" fontId="5" fillId="0" borderId="1" xfId="7" applyFont="1" applyBorder="1" applyAlignment="1" applyProtection="1">
      <alignment horizontal="center"/>
      <protection hidden="1"/>
    </xf>
    <xf numFmtId="0" fontId="5" fillId="0" borderId="13" xfId="7" applyFont="1" applyBorder="1" applyAlignment="1" applyProtection="1">
      <alignment horizontal="center"/>
      <protection hidden="1"/>
    </xf>
    <xf numFmtId="0" fontId="5" fillId="0" borderId="20" xfId="7" applyFont="1" applyBorder="1" applyAlignment="1" applyProtection="1">
      <alignment horizontal="center"/>
      <protection hidden="1"/>
    </xf>
    <xf numFmtId="0" fontId="5" fillId="0" borderId="71" xfId="7" applyFont="1" applyBorder="1" applyAlignment="1" applyProtection="1">
      <alignment horizontal="center"/>
      <protection hidden="1"/>
    </xf>
    <xf numFmtId="0" fontId="5" fillId="0" borderId="11" xfId="7" applyFont="1" applyBorder="1" applyAlignment="1" applyProtection="1">
      <alignment horizontal="center"/>
      <protection hidden="1"/>
    </xf>
    <xf numFmtId="0" fontId="5" fillId="0" borderId="22" xfId="7" applyFont="1" applyBorder="1" applyAlignment="1" applyProtection="1">
      <alignment horizontal="center"/>
      <protection hidden="1"/>
    </xf>
    <xf numFmtId="0" fontId="4" fillId="0" borderId="69" xfId="7" applyFont="1" applyBorder="1" applyAlignment="1" applyProtection="1">
      <alignment horizontal="left"/>
      <protection hidden="1"/>
    </xf>
    <xf numFmtId="0" fontId="4" fillId="0" borderId="42" xfId="7" applyFont="1" applyBorder="1" applyAlignment="1" applyProtection="1">
      <alignment horizontal="left"/>
      <protection hidden="1"/>
    </xf>
    <xf numFmtId="0" fontId="4" fillId="0" borderId="70" xfId="7" applyFont="1" applyBorder="1" applyAlignment="1" applyProtection="1">
      <alignment horizontal="left"/>
      <protection hidden="1"/>
    </xf>
    <xf numFmtId="0" fontId="15" fillId="0" borderId="0" xfId="0" applyFont="1" applyAlignment="1" applyProtection="1">
      <alignment horizontal="center"/>
      <protection hidden="1"/>
    </xf>
    <xf numFmtId="0" fontId="36" fillId="0" borderId="0" xfId="18" applyFont="1" applyAlignment="1">
      <alignment horizontal="left" wrapText="1" indent="1"/>
    </xf>
    <xf numFmtId="0" fontId="87" fillId="0" borderId="0" xfId="18" applyFont="1" applyAlignment="1">
      <alignment horizontal="center" vertical="center"/>
    </xf>
    <xf numFmtId="0" fontId="88" fillId="0" borderId="0" xfId="18" applyFont="1" applyAlignment="1">
      <alignment horizontal="center" vertical="center" wrapText="1"/>
    </xf>
    <xf numFmtId="0" fontId="17" fillId="16" borderId="53" xfId="18" applyFont="1" applyFill="1" applyBorder="1" applyAlignment="1">
      <alignment horizontal="center"/>
    </xf>
    <xf numFmtId="0" fontId="17" fillId="16" borderId="44" xfId="18" applyFont="1" applyFill="1" applyBorder="1" applyAlignment="1">
      <alignment horizontal="center"/>
    </xf>
    <xf numFmtId="0" fontId="17" fillId="16" borderId="54" xfId="18" applyFont="1" applyFill="1" applyBorder="1" applyAlignment="1">
      <alignment horizontal="center"/>
    </xf>
    <xf numFmtId="0" fontId="84" fillId="0" borderId="0" xfId="18" applyFont="1" applyAlignment="1">
      <alignment horizontal="left" vertical="top" wrapText="1"/>
    </xf>
    <xf numFmtId="0" fontId="36" fillId="0" borderId="0" xfId="18" applyFont="1" applyAlignment="1">
      <alignment horizontal="left" vertical="top" wrapText="1"/>
    </xf>
    <xf numFmtId="0" fontId="94" fillId="17" borderId="37" xfId="18" applyFont="1" applyFill="1" applyBorder="1" applyAlignment="1">
      <alignment horizontal="left"/>
    </xf>
    <xf numFmtId="0" fontId="36" fillId="0" borderId="64" xfId="18" applyFont="1" applyBorder="1" applyAlignment="1">
      <alignment horizontal="left" vertical="top" wrapText="1"/>
    </xf>
    <xf numFmtId="0" fontId="88" fillId="0" borderId="0" xfId="18" applyFont="1" applyAlignment="1">
      <alignment horizontal="center" vertical="center"/>
    </xf>
    <xf numFmtId="0" fontId="66" fillId="17" borderId="89" xfId="18" applyFont="1" applyFill="1" applyBorder="1" applyAlignment="1">
      <alignment horizontal="center"/>
    </xf>
    <xf numFmtId="0" fontId="66" fillId="17" borderId="42" xfId="18" applyFont="1" applyFill="1" applyBorder="1" applyAlignment="1">
      <alignment horizontal="center"/>
    </xf>
    <xf numFmtId="0" fontId="66" fillId="17" borderId="70" xfId="18" applyFont="1" applyFill="1" applyBorder="1" applyAlignment="1">
      <alignment horizontal="center"/>
    </xf>
    <xf numFmtId="0" fontId="18" fillId="18" borderId="53" xfId="18" applyFont="1" applyFill="1" applyBorder="1" applyAlignment="1">
      <alignment horizontal="center" wrapText="1"/>
    </xf>
    <xf numFmtId="0" fontId="18" fillId="18" borderId="44" xfId="18" applyFont="1" applyFill="1" applyBorder="1" applyAlignment="1">
      <alignment horizontal="center" wrapText="1"/>
    </xf>
    <xf numFmtId="0" fontId="18" fillId="18" borderId="54" xfId="18" applyFont="1" applyFill="1" applyBorder="1" applyAlignment="1">
      <alignment horizontal="center" wrapText="1"/>
    </xf>
    <xf numFmtId="0" fontId="36" fillId="0" borderId="0" xfId="18" applyFont="1" applyAlignment="1">
      <alignment horizontal="left" wrapText="1"/>
    </xf>
    <xf numFmtId="0" fontId="12" fillId="0" borderId="0" xfId="18" applyFont="1" applyAlignment="1">
      <alignment horizontal="left" vertical="top" wrapText="1"/>
    </xf>
    <xf numFmtId="0" fontId="12" fillId="17" borderId="37" xfId="18" applyFont="1" applyFill="1" applyBorder="1" applyAlignment="1">
      <alignment horizontal="center" wrapText="1"/>
    </xf>
    <xf numFmtId="0" fontId="80" fillId="17" borderId="89" xfId="18" applyFont="1" applyFill="1" applyBorder="1" applyAlignment="1">
      <alignment horizontal="center" wrapText="1"/>
    </xf>
    <xf numFmtId="0" fontId="80" fillId="17" borderId="70" xfId="18" applyFont="1" applyFill="1" applyBorder="1" applyAlignment="1">
      <alignment horizontal="center" wrapText="1"/>
    </xf>
    <xf numFmtId="0" fontId="36" fillId="0" borderId="37" xfId="18" applyFont="1" applyBorder="1" applyAlignment="1" applyProtection="1">
      <alignment horizontal="left" vertical="top" wrapText="1"/>
      <protection locked="0"/>
    </xf>
    <xf numFmtId="14" fontId="36" fillId="0" borderId="89" xfId="18" applyNumberFormat="1" applyFont="1" applyBorder="1" applyAlignment="1" applyProtection="1">
      <alignment horizontal="center" vertical="top" wrapText="1"/>
      <protection locked="0"/>
    </xf>
    <xf numFmtId="14" fontId="36" fillId="0" borderId="70" xfId="18" applyNumberFormat="1" applyFont="1" applyBorder="1" applyAlignment="1" applyProtection="1">
      <alignment horizontal="center" vertical="top" wrapText="1"/>
      <protection locked="0"/>
    </xf>
    <xf numFmtId="0" fontId="66" fillId="10" borderId="37" xfId="18" applyFont="1" applyFill="1" applyBorder="1" applyAlignment="1">
      <alignment horizontal="right"/>
    </xf>
    <xf numFmtId="0" fontId="80" fillId="17" borderId="37" xfId="18" applyFont="1" applyFill="1" applyBorder="1" applyAlignment="1">
      <alignment horizontal="center" wrapText="1"/>
    </xf>
    <xf numFmtId="0" fontId="80" fillId="17" borderId="37" xfId="18" applyFont="1" applyFill="1" applyBorder="1" applyAlignment="1">
      <alignment horizontal="center"/>
    </xf>
    <xf numFmtId="0" fontId="66" fillId="0" borderId="0" xfId="18" applyFont="1" applyAlignment="1">
      <alignment horizontal="left" wrapText="1"/>
    </xf>
    <xf numFmtId="0" fontId="66" fillId="10" borderId="37" xfId="18" applyFont="1" applyFill="1" applyBorder="1" applyAlignment="1">
      <alignment horizontal="right" vertical="top"/>
    </xf>
    <xf numFmtId="0" fontId="79" fillId="0" borderId="0" xfId="12" applyFont="1" applyAlignment="1">
      <alignment horizontal="left" vertical="top" wrapText="1"/>
    </xf>
    <xf numFmtId="0" fontId="5" fillId="0" borderId="0" xfId="0" applyFont="1" applyAlignment="1">
      <alignment horizontal="left" vertical="top" wrapText="1"/>
    </xf>
    <xf numFmtId="0" fontId="66"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pplyProtection="1">
      <alignment horizontal="center" wrapText="1"/>
      <protection hidden="1"/>
    </xf>
    <xf numFmtId="0" fontId="66" fillId="0" borderId="0" xfId="0" applyFont="1" applyAlignment="1" applyProtection="1">
      <alignment horizontal="left" vertical="top" wrapText="1"/>
      <protection hidden="1"/>
    </xf>
    <xf numFmtId="0" fontId="7" fillId="0" borderId="0" xfId="0" applyFont="1" applyAlignment="1">
      <alignment horizontal="center"/>
    </xf>
    <xf numFmtId="0" fontId="7" fillId="0" borderId="0" xfId="0" applyFont="1" applyAlignment="1">
      <alignment horizontal="center" wrapText="1"/>
    </xf>
    <xf numFmtId="0" fontId="7" fillId="0" borderId="0" xfId="5" applyFont="1" applyAlignment="1" applyProtection="1">
      <alignment horizontal="center"/>
      <protection hidden="1"/>
    </xf>
    <xf numFmtId="0" fontId="17" fillId="0" borderId="0" xfId="5" applyFont="1" applyAlignment="1" applyProtection="1">
      <alignment horizontal="center"/>
      <protection hidden="1"/>
    </xf>
    <xf numFmtId="0" fontId="17" fillId="0" borderId="0" xfId="13" applyFont="1" applyAlignment="1" applyProtection="1">
      <alignment horizontal="left" vertical="top" wrapText="1"/>
      <protection locked="0"/>
    </xf>
    <xf numFmtId="0" fontId="5" fillId="0" borderId="0" xfId="13" applyAlignment="1" applyProtection="1">
      <alignment horizontal="left" vertical="top" wrapText="1"/>
      <protection locked="0"/>
    </xf>
    <xf numFmtId="0" fontId="40" fillId="0" borderId="0" xfId="13" applyFont="1" applyAlignment="1">
      <alignment horizontal="center"/>
    </xf>
    <xf numFmtId="0" fontId="41" fillId="10" borderId="0" xfId="13" applyFont="1" applyFill="1" applyAlignment="1">
      <alignment horizontal="center"/>
    </xf>
    <xf numFmtId="0" fontId="30" fillId="0" borderId="0" xfId="13" applyFont="1" applyAlignment="1" applyProtection="1">
      <alignment horizontal="center" vertical="top" wrapText="1"/>
      <protection locked="0"/>
    </xf>
    <xf numFmtId="0" fontId="5" fillId="0" borderId="0" xfId="13" applyAlignment="1">
      <alignment horizontal="center"/>
    </xf>
    <xf numFmtId="0" fontId="13" fillId="0" borderId="0" xfId="13" applyFont="1" applyAlignment="1">
      <alignment horizontal="center"/>
    </xf>
    <xf numFmtId="0" fontId="11" fillId="0" borderId="11" xfId="5" applyFont="1" applyBorder="1" applyAlignment="1" applyProtection="1">
      <alignment horizontal="center"/>
      <protection locked="0"/>
    </xf>
    <xf numFmtId="0" fontId="40" fillId="0" borderId="0" xfId="5" applyFont="1" applyAlignment="1">
      <alignment horizontal="center"/>
    </xf>
    <xf numFmtId="0" fontId="41" fillId="10" borderId="0" xfId="5" applyFont="1" applyFill="1" applyAlignment="1">
      <alignment horizontal="center"/>
    </xf>
    <xf numFmtId="0" fontId="9" fillId="0" borderId="0" xfId="5" applyFont="1" applyAlignment="1">
      <alignment horizontal="left" vertical="top" wrapText="1"/>
    </xf>
    <xf numFmtId="0" fontId="13" fillId="0" borderId="0" xfId="5" applyFont="1" applyAlignment="1">
      <alignment horizontal="center"/>
    </xf>
    <xf numFmtId="0" fontId="5" fillId="0" borderId="11" xfId="5" applyBorder="1" applyAlignment="1">
      <alignment horizontal="center"/>
    </xf>
    <xf numFmtId="0" fontId="43" fillId="0" borderId="0" xfId="5" applyFont="1" applyAlignment="1" applyProtection="1">
      <alignment horizontal="center"/>
      <protection locked="0"/>
    </xf>
    <xf numFmtId="0" fontId="5" fillId="0" borderId="0" xfId="5" applyAlignment="1">
      <alignment horizontal="left" vertical="top" wrapText="1"/>
    </xf>
    <xf numFmtId="0" fontId="18" fillId="10" borderId="37" xfId="5" applyFont="1" applyFill="1" applyBorder="1" applyAlignment="1">
      <alignment horizontal="center" vertical="center"/>
    </xf>
    <xf numFmtId="0" fontId="18" fillId="0" borderId="37" xfId="5" applyFont="1" applyBorder="1" applyAlignment="1">
      <alignment horizontal="center" vertical="center" wrapText="1"/>
    </xf>
    <xf numFmtId="0" fontId="15" fillId="0" borderId="0" xfId="5" applyFont="1" applyAlignment="1">
      <alignment horizontal="center" vertical="center" wrapText="1"/>
    </xf>
    <xf numFmtId="0" fontId="17" fillId="15" borderId="37" xfId="5" applyFont="1" applyFill="1" applyBorder="1" applyAlignment="1">
      <alignment horizontal="center" vertical="center" wrapText="1"/>
    </xf>
    <xf numFmtId="0" fontId="17" fillId="15" borderId="37" xfId="5" applyFont="1" applyFill="1" applyBorder="1" applyAlignment="1">
      <alignment horizontal="center" vertical="center"/>
    </xf>
    <xf numFmtId="0" fontId="27"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27" fillId="0" borderId="0" xfId="0" applyFont="1" applyAlignment="1" applyProtection="1">
      <alignment horizontal="left" vertical="center" wrapText="1"/>
      <protection locked="0"/>
    </xf>
    <xf numFmtId="0" fontId="27" fillId="0" borderId="0" xfId="0" applyFont="1" applyAlignment="1" applyProtection="1">
      <alignment horizontal="left" vertical="top" wrapText="1"/>
      <protection locked="0"/>
    </xf>
    <xf numFmtId="0" fontId="9" fillId="0" borderId="0" xfId="5" applyFont="1" applyAlignment="1" applyProtection="1">
      <alignment horizontal="center"/>
      <protection hidden="1"/>
    </xf>
    <xf numFmtId="0" fontId="17" fillId="0" borderId="53" xfId="5" applyFont="1" applyBorder="1" applyAlignment="1" applyProtection="1">
      <alignment horizontal="center" vertical="center"/>
      <protection hidden="1"/>
    </xf>
    <xf numFmtId="0" fontId="17" fillId="0" borderId="44" xfId="5" applyFont="1" applyBorder="1" applyAlignment="1" applyProtection="1">
      <alignment horizontal="center" vertical="center"/>
      <protection hidden="1"/>
    </xf>
    <xf numFmtId="0" fontId="17" fillId="0" borderId="54" xfId="5" applyFont="1" applyBorder="1" applyAlignment="1" applyProtection="1">
      <alignment horizontal="center" vertical="center"/>
      <protection hidden="1"/>
    </xf>
    <xf numFmtId="0" fontId="5" fillId="0" borderId="47" xfId="5" applyBorder="1" applyAlignment="1" applyProtection="1">
      <alignment horizontal="center" wrapText="1"/>
      <protection hidden="1"/>
    </xf>
    <xf numFmtId="0" fontId="5" fillId="0" borderId="35" xfId="5" applyBorder="1" applyAlignment="1" applyProtection="1">
      <alignment horizontal="center" wrapText="1"/>
      <protection hidden="1"/>
    </xf>
    <xf numFmtId="0" fontId="5" fillId="0" borderId="35" xfId="5" applyBorder="1" applyAlignment="1" applyProtection="1">
      <alignment horizontal="center"/>
      <protection hidden="1"/>
    </xf>
    <xf numFmtId="0" fontId="4" fillId="0" borderId="47" xfId="5" applyFont="1" applyBorder="1" applyAlignment="1" applyProtection="1">
      <alignment horizontal="center" wrapText="1"/>
      <protection hidden="1"/>
    </xf>
    <xf numFmtId="0" fontId="4" fillId="0" borderId="35" xfId="5" applyFont="1" applyBorder="1" applyAlignment="1" applyProtection="1">
      <alignment horizontal="center" wrapText="1"/>
      <protection hidden="1"/>
    </xf>
    <xf numFmtId="0" fontId="68" fillId="0" borderId="11" xfId="15" applyBorder="1" applyAlignment="1" applyProtection="1">
      <alignment horizontal="center"/>
      <protection locked="0"/>
    </xf>
    <xf numFmtId="0" fontId="69" fillId="0" borderId="0" xfId="15" applyFont="1" applyAlignment="1">
      <alignment horizontal="center"/>
    </xf>
    <xf numFmtId="0" fontId="69" fillId="0" borderId="0" xfId="15" applyFont="1" applyAlignment="1" applyProtection="1">
      <alignment horizontal="center"/>
      <protection locked="0"/>
    </xf>
    <xf numFmtId="0" fontId="68" fillId="0" borderId="0" xfId="15" applyAlignment="1">
      <alignment horizontal="left" vertical="top" wrapText="1"/>
    </xf>
    <xf numFmtId="0" fontId="72" fillId="0" borderId="0" xfId="15" applyFont="1" applyAlignment="1" applyProtection="1">
      <alignment horizontal="center"/>
      <protection locked="0"/>
    </xf>
    <xf numFmtId="0" fontId="73" fillId="0" borderId="0" xfId="15" applyFont="1" applyAlignment="1" applyProtection="1">
      <alignment horizontal="center"/>
      <protection locked="0"/>
    </xf>
    <xf numFmtId="0" fontId="74" fillId="0" borderId="0" xfId="15" applyFont="1" applyAlignment="1">
      <alignment horizontal="left" vertical="top" wrapText="1"/>
    </xf>
    <xf numFmtId="0" fontId="68" fillId="0" borderId="0" xfId="15" applyAlignment="1" applyProtection="1">
      <alignment horizontal="left" vertical="top" wrapText="1"/>
      <protection locked="0"/>
    </xf>
  </cellXfs>
  <cellStyles count="23">
    <cellStyle name="Comma" xfId="1" builtinId="3"/>
    <cellStyle name="Comma 2" xfId="17" xr:uid="{7888A04A-F08D-4310-A201-997B9816D42C}"/>
    <cellStyle name="Comma 3" xfId="22" xr:uid="{862BE93A-978C-4072-BED5-0391E41DB2D5}"/>
    <cellStyle name="Currency" xfId="2" builtinId="4"/>
    <cellStyle name="Currency 2" xfId="11" xr:uid="{00000000-0005-0000-0000-000002000000}"/>
    <cellStyle name="Currency 3" xfId="19" xr:uid="{CA4FFBBC-AB11-46E9-A94B-38E2095C0F29}"/>
    <cellStyle name="Hyperlink" xfId="3" builtinId="8"/>
    <cellStyle name="Hyperlink 2" xfId="21" xr:uid="{E5EEA1CA-7F48-43B1-9FF7-C68C8631AEB7}"/>
    <cellStyle name="Normal" xfId="0" builtinId="0"/>
    <cellStyle name="Normal 2" xfId="4" xr:uid="{00000000-0005-0000-0000-000005000000}"/>
    <cellStyle name="Normal 2 2" xfId="5" xr:uid="{00000000-0005-0000-0000-000006000000}"/>
    <cellStyle name="Normal 2 2 2" xfId="14" xr:uid="{00000000-0005-0000-0000-000007000000}"/>
    <cellStyle name="Normal 3" xfId="12" xr:uid="{00000000-0005-0000-0000-000008000000}"/>
    <cellStyle name="Normal 3 2" xfId="13" xr:uid="{00000000-0005-0000-0000-000009000000}"/>
    <cellStyle name="Normal 4" xfId="15" xr:uid="{249F5016-9B73-4477-9C80-878B114D9EAF}"/>
    <cellStyle name="Normal 4 2" xfId="16" xr:uid="{2C4755A6-B3B2-404D-8DFB-14C88AEF55B3}"/>
    <cellStyle name="Normal 5" xfId="18" xr:uid="{00FDA383-B9C2-4DBB-8957-231C76E76421}"/>
    <cellStyle name="Normal_CTY" xfId="6" xr:uid="{00000000-0005-0000-0000-00000A000000}"/>
    <cellStyle name="Normal_CTYA" xfId="7" xr:uid="{00000000-0005-0000-0000-00000B000000}"/>
    <cellStyle name="Normal_CTYC" xfId="8" xr:uid="{00000000-0005-0000-0000-00000C000000}"/>
    <cellStyle name="Normal_FUNDSUM.XLS" xfId="9" xr:uid="{00000000-0005-0000-0000-00000D000000}"/>
    <cellStyle name="Percent" xfId="10" builtinId="5"/>
    <cellStyle name="Percent 2" xfId="20" xr:uid="{41AA297F-9A30-4704-A81D-FC0D9407989F}"/>
  </cellStyles>
  <dxfs count="4">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uditors.nebraska.gov/" TargetMode="External"/><Relationship Id="rId7" Type="http://schemas.openxmlformats.org/officeDocument/2006/relationships/customProperty" Target="../customProperty4.bin"/><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printerSettings" Target="../printerSettings/printerSettings4.bin"/><Relationship Id="rId5" Type="http://schemas.openxmlformats.org/officeDocument/2006/relationships/hyperlink" Target="mailto:jeff.schreier@nebraska.gov" TargetMode="External"/><Relationship Id="rId4" Type="http://schemas.openxmlformats.org/officeDocument/2006/relationships/hyperlink" Target="http://www.auditors.nebraska.gov/"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auditors.nebraska.gov/Budget_Info/B2026-2027/2025_Taxes_Levied_Count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59"/>
  <sheetViews>
    <sheetView workbookViewId="0">
      <selection activeCell="D39" sqref="D39"/>
    </sheetView>
  </sheetViews>
  <sheetFormatPr defaultColWidth="9.140625" defaultRowHeight="12.75" x14ac:dyDescent="0.2"/>
  <cols>
    <col min="1" max="1" width="3.5703125" style="257" customWidth="1"/>
    <col min="2" max="2" width="5.5703125" style="257" customWidth="1"/>
    <col min="3" max="3" width="122.140625" style="257" customWidth="1"/>
    <col min="4" max="5" width="50.5703125" style="257" customWidth="1"/>
    <col min="6" max="16384" width="9.140625" style="257"/>
  </cols>
  <sheetData>
    <row r="1" spans="1:4" ht="21" thickBot="1" x14ac:dyDescent="0.35">
      <c r="A1" s="768" t="s">
        <v>1032</v>
      </c>
      <c r="B1" s="768"/>
      <c r="C1" s="768"/>
    </row>
    <row r="2" spans="1:4" ht="21" thickTop="1" x14ac:dyDescent="0.3">
      <c r="A2" s="329"/>
      <c r="B2" s="285"/>
      <c r="C2" s="285"/>
    </row>
    <row r="3" spans="1:4" ht="20.25" x14ac:dyDescent="0.3">
      <c r="A3" s="329" t="s">
        <v>1151</v>
      </c>
      <c r="B3" s="285"/>
      <c r="C3" s="285"/>
    </row>
    <row r="4" spans="1:4" ht="39.75" x14ac:dyDescent="0.3">
      <c r="A4" s="285"/>
      <c r="B4" s="285"/>
      <c r="C4" s="312" t="s">
        <v>1405</v>
      </c>
    </row>
    <row r="5" spans="1:4" ht="39.75" x14ac:dyDescent="0.3">
      <c r="A5" s="285"/>
      <c r="B5" s="285"/>
      <c r="C5" s="737" t="s">
        <v>1406</v>
      </c>
    </row>
    <row r="6" spans="1:4" ht="24.95" customHeight="1" thickBot="1" x14ac:dyDescent="0.3">
      <c r="A6" s="258" t="s">
        <v>1033</v>
      </c>
      <c r="B6" s="198"/>
      <c r="C6" s="733"/>
      <c r="D6" s="734"/>
    </row>
    <row r="7" spans="1:4" ht="15" thickBot="1" x14ac:dyDescent="0.25">
      <c r="A7" s="198"/>
      <c r="B7" s="259"/>
      <c r="C7" s="738" t="s">
        <v>1524</v>
      </c>
      <c r="D7" s="735"/>
    </row>
    <row r="8" spans="1:4" ht="15.75" thickBot="1" x14ac:dyDescent="0.25">
      <c r="A8" s="198"/>
      <c r="B8" s="260"/>
      <c r="C8" s="739" t="s">
        <v>1525</v>
      </c>
      <c r="D8" s="736"/>
    </row>
    <row r="9" spans="1:4" ht="15" thickBot="1" x14ac:dyDescent="0.25">
      <c r="A9" s="198"/>
      <c r="B9" s="259"/>
      <c r="C9" s="739" t="s">
        <v>1034</v>
      </c>
      <c r="D9" s="736"/>
    </row>
    <row r="10" spans="1:4" ht="24.95" customHeight="1" thickBot="1" x14ac:dyDescent="0.3">
      <c r="A10" s="258" t="s">
        <v>1374</v>
      </c>
      <c r="B10" s="198"/>
      <c r="C10" s="740"/>
      <c r="D10" s="734"/>
    </row>
    <row r="11" spans="1:4" ht="15" thickBot="1" x14ac:dyDescent="0.25">
      <c r="A11" s="198"/>
      <c r="B11" s="259"/>
      <c r="C11" s="739" t="s">
        <v>1526</v>
      </c>
    </row>
    <row r="12" spans="1:4" ht="24.95" customHeight="1" thickBot="1" x14ac:dyDescent="0.3">
      <c r="A12" s="258" t="s">
        <v>1375</v>
      </c>
      <c r="B12" s="198"/>
      <c r="C12" s="740"/>
      <c r="D12" s="734"/>
    </row>
    <row r="13" spans="1:4" ht="15" thickBot="1" x14ac:dyDescent="0.25">
      <c r="A13" s="198"/>
      <c r="B13" s="259"/>
      <c r="C13" s="739" t="s">
        <v>1035</v>
      </c>
    </row>
    <row r="14" spans="1:4" ht="24.95" customHeight="1" thickBot="1" x14ac:dyDescent="0.3">
      <c r="A14" s="258" t="s">
        <v>1376</v>
      </c>
      <c r="B14" s="198"/>
      <c r="C14" s="740"/>
      <c r="D14" s="734"/>
    </row>
    <row r="15" spans="1:4" ht="15" thickBot="1" x14ac:dyDescent="0.25">
      <c r="A15" s="198"/>
      <c r="B15" s="259"/>
      <c r="C15" s="739" t="s">
        <v>1036</v>
      </c>
    </row>
    <row r="16" spans="1:4" ht="15" thickBot="1" x14ac:dyDescent="0.25">
      <c r="A16" s="198"/>
      <c r="B16" s="259"/>
      <c r="C16" s="739" t="s">
        <v>1037</v>
      </c>
    </row>
    <row r="17" spans="1:4" ht="15" thickBot="1" x14ac:dyDescent="0.25">
      <c r="A17" s="198"/>
      <c r="B17" s="259"/>
      <c r="C17" s="739" t="s">
        <v>1038</v>
      </c>
    </row>
    <row r="18" spans="1:4" ht="24.95" customHeight="1" thickBot="1" x14ac:dyDescent="0.3">
      <c r="A18" s="258" t="s">
        <v>1377</v>
      </c>
      <c r="B18" s="198"/>
      <c r="C18" s="740"/>
      <c r="D18" s="734"/>
    </row>
    <row r="19" spans="1:4" ht="15" thickBot="1" x14ac:dyDescent="0.25">
      <c r="A19" s="198"/>
      <c r="B19" s="259"/>
      <c r="C19" s="739" t="s">
        <v>1039</v>
      </c>
    </row>
    <row r="20" spans="1:4" ht="24.95" customHeight="1" thickBot="1" x14ac:dyDescent="0.3">
      <c r="A20" s="258" t="s">
        <v>1407</v>
      </c>
      <c r="B20" s="198"/>
      <c r="C20" s="740"/>
      <c r="D20" s="734"/>
    </row>
    <row r="21" spans="1:4" ht="15" thickBot="1" x14ac:dyDescent="0.25">
      <c r="A21" s="198"/>
      <c r="B21" s="259"/>
      <c r="C21" s="742" t="s">
        <v>1531</v>
      </c>
    </row>
    <row r="22" spans="1:4" ht="15" thickBot="1" x14ac:dyDescent="0.25">
      <c r="A22" s="198"/>
      <c r="B22" s="259"/>
      <c r="C22" s="743" t="s">
        <v>1532</v>
      </c>
    </row>
    <row r="23" spans="1:4" ht="15" thickBot="1" x14ac:dyDescent="0.25">
      <c r="A23" s="198"/>
      <c r="B23" s="259"/>
      <c r="C23" s="744" t="s">
        <v>1533</v>
      </c>
    </row>
    <row r="24" spans="1:4" ht="15" thickBot="1" x14ac:dyDescent="0.25">
      <c r="A24" s="198"/>
      <c r="B24" s="259"/>
      <c r="C24" s="744" t="s">
        <v>1545</v>
      </c>
    </row>
    <row r="25" spans="1:4" ht="15" thickBot="1" x14ac:dyDescent="0.25">
      <c r="A25" s="198"/>
      <c r="B25" s="259"/>
      <c r="C25" s="744" t="s">
        <v>1534</v>
      </c>
    </row>
    <row r="26" spans="1:4" ht="15" thickBot="1" x14ac:dyDescent="0.25">
      <c r="A26" s="198"/>
      <c r="B26" s="259"/>
      <c r="C26" s="744" t="s">
        <v>1535</v>
      </c>
    </row>
    <row r="27" spans="1:4" ht="15" thickBot="1" x14ac:dyDescent="0.25">
      <c r="A27" s="198"/>
      <c r="B27" s="259"/>
      <c r="C27" s="744" t="s">
        <v>1536</v>
      </c>
    </row>
    <row r="28" spans="1:4" ht="15" thickBot="1" x14ac:dyDescent="0.25">
      <c r="A28" s="198"/>
      <c r="B28" s="259"/>
      <c r="C28" s="744" t="s">
        <v>1537</v>
      </c>
    </row>
    <row r="29" spans="1:4" ht="24.95" customHeight="1" thickBot="1" x14ac:dyDescent="0.3">
      <c r="A29" s="258" t="s">
        <v>1408</v>
      </c>
      <c r="B29" s="198"/>
      <c r="C29" s="740"/>
      <c r="D29" s="734"/>
    </row>
    <row r="30" spans="1:4" ht="13.5" thickBot="1" x14ac:dyDescent="0.25">
      <c r="A30" s="198"/>
      <c r="B30" s="745"/>
      <c r="C30" s="763" t="s">
        <v>1601</v>
      </c>
    </row>
    <row r="31" spans="1:4" ht="13.5" thickBot="1" x14ac:dyDescent="0.25">
      <c r="A31" s="198"/>
      <c r="B31" s="745"/>
      <c r="C31" s="746" t="s">
        <v>1538</v>
      </c>
    </row>
    <row r="32" spans="1:4" ht="13.5" thickBot="1" x14ac:dyDescent="0.25">
      <c r="A32" s="198"/>
      <c r="B32" s="745"/>
      <c r="C32" s="746" t="s">
        <v>1539</v>
      </c>
    </row>
    <row r="33" spans="1:4" ht="13.5" thickBot="1" x14ac:dyDescent="0.25">
      <c r="A33" s="198"/>
      <c r="B33" s="745"/>
      <c r="C33" s="746" t="s">
        <v>1540</v>
      </c>
    </row>
    <row r="34" spans="1:4" ht="13.5" thickBot="1" x14ac:dyDescent="0.25">
      <c r="A34" s="198"/>
      <c r="B34" s="745"/>
      <c r="C34" s="746" t="s">
        <v>1602</v>
      </c>
    </row>
    <row r="35" spans="1:4" ht="26.25" thickBot="1" x14ac:dyDescent="0.25">
      <c r="A35" s="198"/>
      <c r="B35" s="745"/>
      <c r="C35" s="746" t="s">
        <v>1541</v>
      </c>
    </row>
    <row r="36" spans="1:4" ht="26.25" thickBot="1" x14ac:dyDescent="0.25">
      <c r="A36" s="198"/>
      <c r="B36" s="745"/>
      <c r="C36" s="746" t="s">
        <v>1542</v>
      </c>
    </row>
    <row r="37" spans="1:4" ht="24.95" customHeight="1" thickBot="1" x14ac:dyDescent="0.3">
      <c r="A37" s="258" t="s">
        <v>1040</v>
      </c>
      <c r="B37" s="198"/>
      <c r="C37" s="740"/>
      <c r="D37" s="734"/>
    </row>
    <row r="38" spans="1:4" ht="15" thickBot="1" x14ac:dyDescent="0.25">
      <c r="A38" s="198"/>
      <c r="B38" s="259"/>
      <c r="C38" s="739" t="s">
        <v>1041</v>
      </c>
    </row>
    <row r="39" spans="1:4" ht="24.95" customHeight="1" thickBot="1" x14ac:dyDescent="0.3">
      <c r="A39" s="258" t="s">
        <v>1523</v>
      </c>
      <c r="B39" s="198"/>
      <c r="C39" s="740"/>
      <c r="D39" s="734"/>
    </row>
    <row r="40" spans="1:4" ht="15" thickBot="1" x14ac:dyDescent="0.25">
      <c r="A40" s="198"/>
      <c r="B40" s="259"/>
      <c r="C40" s="739" t="s">
        <v>1133</v>
      </c>
    </row>
    <row r="41" spans="1:4" s="408" customFormat="1" ht="30.75" customHeight="1" thickBot="1" x14ac:dyDescent="0.3">
      <c r="A41" s="258" t="s">
        <v>1370</v>
      </c>
    </row>
    <row r="42" spans="1:4" ht="26.25" thickBot="1" x14ac:dyDescent="0.25">
      <c r="A42" s="198"/>
      <c r="B42" s="259"/>
      <c r="C42" s="739" t="s">
        <v>1364</v>
      </c>
    </row>
    <row r="43" spans="1:4" ht="15" thickBot="1" x14ac:dyDescent="0.25">
      <c r="A43" s="198"/>
      <c r="B43" s="259"/>
      <c r="C43" s="739" t="s">
        <v>1361</v>
      </c>
    </row>
    <row r="44" spans="1:4" ht="15" thickBot="1" x14ac:dyDescent="0.25">
      <c r="A44" s="198"/>
      <c r="B44" s="259"/>
      <c r="C44" s="739" t="s">
        <v>1362</v>
      </c>
    </row>
    <row r="45" spans="1:4" ht="15" thickBot="1" x14ac:dyDescent="0.25">
      <c r="A45" s="198"/>
      <c r="B45" s="259"/>
      <c r="C45" s="739" t="s">
        <v>1363</v>
      </c>
    </row>
    <row r="46" spans="1:4" ht="14.25" x14ac:dyDescent="0.2">
      <c r="A46" s="198"/>
      <c r="B46" s="577"/>
      <c r="C46" s="739"/>
    </row>
    <row r="47" spans="1:4" ht="24.95" customHeight="1" thickBot="1" x14ac:dyDescent="0.3">
      <c r="A47" s="258" t="s">
        <v>1042</v>
      </c>
      <c r="B47" s="198"/>
      <c r="C47" s="740"/>
      <c r="D47" s="734"/>
    </row>
    <row r="48" spans="1:4" ht="15" thickBot="1" x14ac:dyDescent="0.25">
      <c r="A48" s="198"/>
      <c r="B48" s="259"/>
      <c r="C48" s="739" t="s">
        <v>1043</v>
      </c>
    </row>
    <row r="49" spans="1:3" ht="15" thickBot="1" x14ac:dyDescent="0.25">
      <c r="A49" s="198"/>
      <c r="B49" s="259"/>
      <c r="C49" s="739" t="s">
        <v>1410</v>
      </c>
    </row>
    <row r="50" spans="1:3" ht="15" thickBot="1" x14ac:dyDescent="0.25">
      <c r="A50" s="198"/>
      <c r="B50" s="259"/>
      <c r="C50" s="739" t="s">
        <v>1409</v>
      </c>
    </row>
    <row r="51" spans="1:3" ht="15" thickBot="1" x14ac:dyDescent="0.25">
      <c r="A51" s="198"/>
      <c r="B51" s="259"/>
      <c r="C51" s="739" t="s">
        <v>1185</v>
      </c>
    </row>
    <row r="52" spans="1:3" ht="15" thickBot="1" x14ac:dyDescent="0.25">
      <c r="A52" s="198"/>
      <c r="B52" s="259"/>
      <c r="C52" s="739" t="s">
        <v>1044</v>
      </c>
    </row>
    <row r="53" spans="1:3" ht="15" thickBot="1" x14ac:dyDescent="0.25">
      <c r="A53" s="198"/>
      <c r="B53" s="259"/>
      <c r="C53" s="739" t="s">
        <v>1045</v>
      </c>
    </row>
    <row r="54" spans="1:3" ht="15" thickBot="1" x14ac:dyDescent="0.25">
      <c r="A54" s="198"/>
      <c r="B54" s="259"/>
      <c r="C54" s="739" t="s">
        <v>1527</v>
      </c>
    </row>
    <row r="55" spans="1:3" ht="15" thickBot="1" x14ac:dyDescent="0.25">
      <c r="A55" s="198"/>
      <c r="B55" s="259"/>
      <c r="C55" s="741" t="s">
        <v>1528</v>
      </c>
    </row>
    <row r="56" spans="1:3" ht="15" thickBot="1" x14ac:dyDescent="0.25">
      <c r="A56" s="198"/>
      <c r="B56" s="259"/>
      <c r="C56" s="739" t="s">
        <v>1529</v>
      </c>
    </row>
    <row r="57" spans="1:3" ht="15" thickBot="1" x14ac:dyDescent="0.25">
      <c r="A57" s="198"/>
      <c r="B57" s="259"/>
      <c r="C57" s="739" t="s">
        <v>1329</v>
      </c>
    </row>
    <row r="58" spans="1:3" ht="26.25" thickBot="1" x14ac:dyDescent="0.25">
      <c r="A58" s="198"/>
      <c r="B58" s="259"/>
      <c r="C58" s="739" t="s">
        <v>1530</v>
      </c>
    </row>
    <row r="59" spans="1:3" x14ac:dyDescent="0.2">
      <c r="A59" s="198"/>
      <c r="B59" s="198"/>
      <c r="C59" s="198"/>
    </row>
  </sheetData>
  <mergeCells count="1">
    <mergeCell ref="A1:C1"/>
  </mergeCells>
  <printOptions horizontalCentered="1"/>
  <pageMargins left="0.2" right="0.2" top="0.5" bottom="0.5" header="0.3" footer="0.3"/>
  <pageSetup scale="72"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3681-D240-4BDC-93DD-91AF5B8BFD86}">
  <sheetPr>
    <pageSetUpPr fitToPage="1"/>
  </sheetPr>
  <dimension ref="A1:S69"/>
  <sheetViews>
    <sheetView workbookViewId="0">
      <selection sqref="A1:C1"/>
    </sheetView>
  </sheetViews>
  <sheetFormatPr defaultColWidth="8" defaultRowHeight="12.75" x14ac:dyDescent="0.2"/>
  <cols>
    <col min="1" max="1" width="4.140625" style="659" customWidth="1"/>
    <col min="2" max="2" width="14.7109375" style="659" customWidth="1"/>
    <col min="3" max="3" width="8" style="659"/>
    <col min="4" max="4" width="15.7109375" style="659" customWidth="1"/>
    <col min="5" max="5" width="13.28515625" style="659" customWidth="1"/>
    <col min="6" max="6" width="15.140625" style="659" customWidth="1"/>
    <col min="7" max="7" width="4.42578125" style="659" customWidth="1"/>
    <col min="8" max="8" width="20.140625" style="659" customWidth="1"/>
    <col min="9" max="9" width="9.7109375" style="659" customWidth="1"/>
    <col min="10" max="16384" width="8" style="659"/>
  </cols>
  <sheetData>
    <row r="1" spans="1:19" ht="15" x14ac:dyDescent="0.2">
      <c r="A1" s="887" t="str">
        <f>'Basic Data Input'!B5&amp;" COUNTY"</f>
        <v>___________ COUNTY</v>
      </c>
      <c r="B1" s="887"/>
      <c r="C1" s="887"/>
      <c r="D1" s="887"/>
      <c r="E1" s="887"/>
      <c r="F1" s="887"/>
      <c r="G1" s="887"/>
      <c r="H1" s="887"/>
      <c r="I1" s="887"/>
      <c r="K1" s="686"/>
    </row>
    <row r="2" spans="1:19" ht="15" x14ac:dyDescent="0.2">
      <c r="A2" s="879" t="s">
        <v>1577</v>
      </c>
      <c r="B2" s="879"/>
      <c r="C2" s="879"/>
      <c r="D2" s="879"/>
      <c r="E2" s="879"/>
      <c r="F2" s="879"/>
      <c r="G2" s="879"/>
      <c r="H2" s="879"/>
      <c r="I2" s="879"/>
      <c r="K2" s="888" t="s">
        <v>1488</v>
      </c>
      <c r="L2" s="889"/>
      <c r="M2" s="889"/>
      <c r="N2" s="889"/>
      <c r="O2" s="889"/>
      <c r="P2" s="889"/>
      <c r="Q2" s="889"/>
      <c r="R2" s="890"/>
    </row>
    <row r="3" spans="1:19" ht="6" customHeight="1" thickBot="1" x14ac:dyDescent="0.25">
      <c r="K3" s="667"/>
      <c r="L3" s="667"/>
      <c r="M3" s="667"/>
      <c r="N3" s="667"/>
      <c r="O3" s="667"/>
      <c r="P3" s="667"/>
      <c r="Q3" s="667"/>
      <c r="R3" s="667"/>
      <c r="S3" s="667"/>
    </row>
    <row r="4" spans="1:19" ht="18.600000000000001" customHeight="1" thickBot="1" x14ac:dyDescent="0.3">
      <c r="A4" s="891" t="s">
        <v>1489</v>
      </c>
      <c r="B4" s="892"/>
      <c r="C4" s="892"/>
      <c r="D4" s="892"/>
      <c r="E4" s="892"/>
      <c r="F4" s="892"/>
      <c r="G4" s="892"/>
      <c r="H4" s="892"/>
      <c r="I4" s="893"/>
      <c r="K4" s="884" t="s">
        <v>1604</v>
      </c>
      <c r="L4" s="884"/>
      <c r="M4" s="884"/>
      <c r="N4" s="884"/>
      <c r="O4" s="884"/>
      <c r="P4" s="884"/>
      <c r="Q4" s="884"/>
      <c r="R4" s="884"/>
      <c r="S4" s="884"/>
    </row>
    <row r="5" spans="1:19" x14ac:dyDescent="0.2">
      <c r="G5" s="720" t="s">
        <v>1575</v>
      </c>
      <c r="H5" s="692"/>
      <c r="K5" s="884"/>
      <c r="L5" s="884"/>
      <c r="M5" s="884"/>
      <c r="N5" s="884"/>
      <c r="O5" s="884"/>
      <c r="P5" s="884"/>
      <c r="Q5" s="884"/>
      <c r="R5" s="884"/>
      <c r="S5" s="884"/>
    </row>
    <row r="6" spans="1:19" ht="26.25" customHeight="1" x14ac:dyDescent="0.2">
      <c r="A6" s="894" t="s">
        <v>1576</v>
      </c>
      <c r="B6" s="894"/>
      <c r="C6" s="894"/>
      <c r="D6" s="894"/>
      <c r="E6" s="894"/>
      <c r="F6" s="894"/>
      <c r="G6" s="673" t="s">
        <v>171</v>
      </c>
      <c r="H6" s="758"/>
      <c r="K6" s="884"/>
      <c r="L6" s="884"/>
      <c r="M6" s="884"/>
      <c r="N6" s="884"/>
      <c r="O6" s="884"/>
      <c r="P6" s="884"/>
      <c r="Q6" s="884"/>
      <c r="R6" s="884"/>
      <c r="S6" s="884"/>
    </row>
    <row r="7" spans="1:19" ht="15" customHeight="1" x14ac:dyDescent="0.2">
      <c r="B7" s="659" t="s">
        <v>1490</v>
      </c>
      <c r="G7" s="673" t="s">
        <v>172</v>
      </c>
      <c r="H7" s="755">
        <f>'Authority Computation '!F57</f>
        <v>0</v>
      </c>
      <c r="I7" s="692" t="str">
        <f>IF(H7&gt;H6,"ERROR - Amount used this year cannot exceed Line 1","")</f>
        <v/>
      </c>
      <c r="K7" s="884"/>
      <c r="L7" s="884"/>
      <c r="M7" s="884"/>
      <c r="N7" s="884"/>
      <c r="O7" s="884"/>
      <c r="P7" s="884"/>
      <c r="Q7" s="884"/>
      <c r="R7" s="884"/>
      <c r="S7" s="884"/>
    </row>
    <row r="8" spans="1:19" ht="15" customHeight="1" x14ac:dyDescent="0.2">
      <c r="B8" s="659" t="s">
        <v>1491</v>
      </c>
      <c r="G8" s="673" t="s">
        <v>173</v>
      </c>
      <c r="H8" s="755">
        <f>'Authority Computation '!H66</f>
        <v>0</v>
      </c>
      <c r="K8" s="722"/>
      <c r="L8" s="722"/>
      <c r="M8" s="722"/>
      <c r="N8" s="722"/>
      <c r="O8" s="722"/>
      <c r="P8" s="722"/>
      <c r="Q8" s="722"/>
      <c r="R8" s="722"/>
    </row>
    <row r="9" spans="1:19" ht="27" customHeight="1" x14ac:dyDescent="0.2">
      <c r="A9" s="894" t="s">
        <v>1578</v>
      </c>
      <c r="B9" s="894"/>
      <c r="C9" s="894"/>
      <c r="D9" s="894"/>
      <c r="E9" s="894"/>
      <c r="F9" s="894"/>
      <c r="G9" s="673" t="s">
        <v>174</v>
      </c>
      <c r="H9" s="755">
        <f>IFERROR(IF(H6-H7+H8&lt;0,"CANNOT BE LESS THAN 0",H6-H7+H8),"Error")</f>
        <v>0</v>
      </c>
      <c r="I9" s="723"/>
      <c r="K9" s="722"/>
      <c r="L9" s="722"/>
      <c r="M9" s="722"/>
      <c r="N9" s="722"/>
      <c r="O9" s="722"/>
      <c r="P9" s="722"/>
      <c r="Q9" s="722"/>
      <c r="R9" s="722"/>
    </row>
    <row r="10" spans="1:19" ht="4.5" customHeight="1" x14ac:dyDescent="0.2">
      <c r="A10" s="721"/>
      <c r="B10" s="721"/>
      <c r="C10" s="721"/>
      <c r="D10" s="721"/>
      <c r="E10" s="721"/>
      <c r="F10" s="721"/>
      <c r="G10" s="673"/>
      <c r="H10" s="754"/>
      <c r="I10" s="723"/>
      <c r="K10" s="722"/>
      <c r="L10" s="722"/>
      <c r="M10" s="722"/>
      <c r="N10" s="722"/>
      <c r="O10" s="722"/>
      <c r="P10" s="722"/>
      <c r="Q10" s="722"/>
      <c r="R10" s="722"/>
    </row>
    <row r="11" spans="1:19" x14ac:dyDescent="0.2">
      <c r="A11" s="753" t="s">
        <v>1572</v>
      </c>
      <c r="B11" s="721"/>
      <c r="C11" s="721"/>
      <c r="D11" s="721"/>
      <c r="E11" s="721"/>
      <c r="F11" s="721"/>
      <c r="G11" s="673"/>
      <c r="H11" s="754"/>
      <c r="I11" s="723"/>
      <c r="K11" s="722"/>
      <c r="L11" s="722"/>
      <c r="M11" s="722"/>
      <c r="N11" s="722"/>
      <c r="O11" s="722"/>
      <c r="P11" s="722"/>
      <c r="Q11" s="722"/>
      <c r="R11" s="722"/>
    </row>
    <row r="12" spans="1:19" ht="15" customHeight="1" x14ac:dyDescent="0.2">
      <c r="A12" s="894" t="s">
        <v>1573</v>
      </c>
      <c r="B12" s="894"/>
      <c r="C12" s="894"/>
      <c r="D12" s="894"/>
      <c r="E12" s="894"/>
      <c r="F12" s="894"/>
      <c r="G12" s="673" t="s">
        <v>206</v>
      </c>
      <c r="H12" s="759"/>
      <c r="I12" s="723"/>
      <c r="K12" s="722"/>
      <c r="L12" s="722"/>
      <c r="M12" s="722"/>
      <c r="N12" s="722"/>
      <c r="O12" s="722"/>
      <c r="P12" s="722"/>
      <c r="Q12" s="722"/>
      <c r="R12" s="722"/>
    </row>
    <row r="13" spans="1:19" ht="15" customHeight="1" x14ac:dyDescent="0.2">
      <c r="A13" s="752" t="s">
        <v>1574</v>
      </c>
      <c r="B13" s="752"/>
      <c r="C13" s="752"/>
      <c r="D13" s="752"/>
      <c r="E13" s="752"/>
      <c r="F13" s="752"/>
      <c r="G13" s="673" t="s">
        <v>207</v>
      </c>
      <c r="H13" s="755">
        <f>H12*0.05</f>
        <v>0</v>
      </c>
      <c r="I13" s="723"/>
      <c r="K13" s="722"/>
      <c r="L13" s="722"/>
      <c r="M13" s="722"/>
      <c r="N13" s="722"/>
      <c r="O13" s="722"/>
      <c r="P13" s="722"/>
      <c r="Q13" s="722"/>
      <c r="R13" s="722"/>
    </row>
    <row r="14" spans="1:19" ht="3.75" customHeight="1" x14ac:dyDescent="0.2">
      <c r="A14" s="752"/>
      <c r="B14" s="752"/>
      <c r="C14" s="752"/>
      <c r="D14" s="752"/>
      <c r="E14" s="752"/>
      <c r="F14" s="752"/>
      <c r="G14" s="673"/>
      <c r="H14" s="754"/>
      <c r="I14" s="723"/>
      <c r="K14" s="722"/>
      <c r="L14" s="722"/>
      <c r="M14" s="722"/>
      <c r="N14" s="722"/>
      <c r="O14" s="722"/>
      <c r="P14" s="722"/>
      <c r="Q14" s="722"/>
      <c r="R14" s="722"/>
    </row>
    <row r="15" spans="1:19" ht="28.5" customHeight="1" x14ac:dyDescent="0.2">
      <c r="A15" s="905" t="s">
        <v>1603</v>
      </c>
      <c r="B15" s="905"/>
      <c r="C15" s="905"/>
      <c r="D15" s="905"/>
      <c r="E15" s="905"/>
      <c r="F15" s="905"/>
      <c r="G15" s="756" t="s">
        <v>208</v>
      </c>
      <c r="H15" s="757">
        <f>IFERROR(IF(H13&gt;H9,H9,H13),"")</f>
        <v>0</v>
      </c>
      <c r="I15" s="723"/>
      <c r="K15" s="722"/>
      <c r="L15" s="722"/>
      <c r="M15" s="722"/>
      <c r="N15" s="722"/>
      <c r="O15" s="722"/>
      <c r="P15" s="722"/>
      <c r="Q15" s="722"/>
      <c r="R15" s="722"/>
    </row>
    <row r="16" spans="1:19" ht="4.5" customHeight="1" thickBot="1" x14ac:dyDescent="0.25">
      <c r="A16" s="709"/>
      <c r="B16" s="692" t="str">
        <f>IF(H9="in violation","Unused Property Tax Request Authority (line 4) cannot be negative","")</f>
        <v/>
      </c>
      <c r="K16" s="722"/>
      <c r="L16" s="722"/>
      <c r="M16" s="722"/>
      <c r="N16" s="722"/>
      <c r="O16" s="722"/>
      <c r="P16" s="722"/>
      <c r="Q16" s="722"/>
      <c r="R16" s="722"/>
    </row>
    <row r="17" spans="1:19" ht="18" customHeight="1" thickBot="1" x14ac:dyDescent="0.3">
      <c r="A17" s="891" t="s">
        <v>1492</v>
      </c>
      <c r="B17" s="892"/>
      <c r="C17" s="892"/>
      <c r="D17" s="892"/>
      <c r="E17" s="892"/>
      <c r="F17" s="892"/>
      <c r="G17" s="892"/>
      <c r="H17" s="892"/>
      <c r="I17" s="893"/>
      <c r="K17" s="888" t="s">
        <v>1493</v>
      </c>
      <c r="L17" s="889"/>
      <c r="M17" s="889"/>
      <c r="N17" s="889"/>
      <c r="O17" s="889"/>
      <c r="P17" s="889"/>
      <c r="Q17" s="889"/>
      <c r="R17" s="890"/>
    </row>
    <row r="18" spans="1:19" ht="41.25" customHeight="1" x14ac:dyDescent="0.2">
      <c r="A18" s="895" t="s">
        <v>1494</v>
      </c>
      <c r="B18" s="895"/>
      <c r="C18" s="895"/>
      <c r="D18" s="895"/>
      <c r="E18" s="895"/>
      <c r="F18" s="895"/>
      <c r="G18" s="895"/>
      <c r="H18" s="895"/>
      <c r="I18" s="895"/>
      <c r="K18" s="884" t="s">
        <v>1495</v>
      </c>
      <c r="L18" s="884"/>
      <c r="M18" s="884"/>
      <c r="N18" s="884"/>
      <c r="O18" s="884"/>
      <c r="P18" s="884"/>
      <c r="Q18" s="884"/>
      <c r="R18" s="884"/>
      <c r="S18" s="884"/>
    </row>
    <row r="19" spans="1:19" ht="48" x14ac:dyDescent="0.2">
      <c r="A19" s="896" t="s">
        <v>1496</v>
      </c>
      <c r="B19" s="896"/>
      <c r="C19" s="896"/>
      <c r="D19" s="896"/>
      <c r="E19" s="760" t="s">
        <v>1497</v>
      </c>
      <c r="F19" s="897" t="s">
        <v>1498</v>
      </c>
      <c r="G19" s="898"/>
      <c r="H19" s="760" t="s">
        <v>1499</v>
      </c>
      <c r="K19" s="884"/>
      <c r="L19" s="884"/>
      <c r="M19" s="884"/>
      <c r="N19" s="884"/>
      <c r="O19" s="884"/>
      <c r="P19" s="884"/>
      <c r="Q19" s="884"/>
      <c r="R19" s="884"/>
      <c r="S19" s="884"/>
    </row>
    <row r="20" spans="1:19" ht="27.75" customHeight="1" x14ac:dyDescent="0.2">
      <c r="A20" s="899"/>
      <c r="B20" s="899"/>
      <c r="C20" s="899"/>
      <c r="D20" s="899"/>
      <c r="E20" s="724"/>
      <c r="F20" s="900"/>
      <c r="G20" s="901"/>
      <c r="H20" s="725">
        <v>0</v>
      </c>
      <c r="K20" s="884"/>
      <c r="L20" s="884"/>
      <c r="M20" s="884"/>
      <c r="N20" s="884"/>
      <c r="O20" s="884"/>
      <c r="P20" s="884"/>
      <c r="Q20" s="884"/>
      <c r="R20" s="884"/>
      <c r="S20" s="884"/>
    </row>
    <row r="21" spans="1:19" ht="27.75" customHeight="1" x14ac:dyDescent="0.2">
      <c r="A21" s="899"/>
      <c r="B21" s="899"/>
      <c r="C21" s="899"/>
      <c r="D21" s="899"/>
      <c r="E21" s="724"/>
      <c r="F21" s="900"/>
      <c r="G21" s="901"/>
      <c r="H21" s="726">
        <v>0</v>
      </c>
      <c r="K21" s="884"/>
      <c r="L21" s="884"/>
      <c r="M21" s="884"/>
      <c r="N21" s="884"/>
      <c r="O21" s="884"/>
      <c r="P21" s="884"/>
      <c r="Q21" s="884"/>
      <c r="R21" s="884"/>
      <c r="S21" s="884"/>
    </row>
    <row r="22" spans="1:19" ht="27.75" customHeight="1" x14ac:dyDescent="0.2">
      <c r="A22" s="899"/>
      <c r="B22" s="899"/>
      <c r="C22" s="899"/>
      <c r="D22" s="899"/>
      <c r="E22" s="724"/>
      <c r="F22" s="900"/>
      <c r="G22" s="901"/>
      <c r="H22" s="726">
        <v>0</v>
      </c>
      <c r="K22" s="884"/>
      <c r="L22" s="884"/>
      <c r="M22" s="884"/>
      <c r="N22" s="884"/>
      <c r="O22" s="884"/>
      <c r="P22" s="884"/>
      <c r="Q22" s="884"/>
      <c r="R22" s="884"/>
      <c r="S22" s="884"/>
    </row>
    <row r="23" spans="1:19" ht="27.75" customHeight="1" x14ac:dyDescent="0.2">
      <c r="A23" s="899"/>
      <c r="B23" s="899"/>
      <c r="C23" s="899"/>
      <c r="D23" s="899"/>
      <c r="E23" s="724"/>
      <c r="F23" s="900"/>
      <c r="G23" s="901"/>
      <c r="H23" s="726">
        <v>0</v>
      </c>
      <c r="K23" s="884"/>
      <c r="L23" s="884"/>
      <c r="M23" s="884"/>
      <c r="N23" s="884"/>
      <c r="O23" s="884"/>
      <c r="P23" s="884"/>
      <c r="Q23" s="884"/>
      <c r="R23" s="884"/>
      <c r="S23" s="884"/>
    </row>
    <row r="24" spans="1:19" ht="27.75" customHeight="1" x14ac:dyDescent="0.2">
      <c r="A24" s="899"/>
      <c r="B24" s="899"/>
      <c r="C24" s="899"/>
      <c r="D24" s="899"/>
      <c r="E24" s="724"/>
      <c r="F24" s="900"/>
      <c r="G24" s="901"/>
      <c r="H24" s="726">
        <v>0</v>
      </c>
      <c r="K24" s="884"/>
      <c r="L24" s="884"/>
      <c r="M24" s="884"/>
      <c r="N24" s="884"/>
      <c r="O24" s="884"/>
      <c r="P24" s="884"/>
      <c r="Q24" s="884"/>
      <c r="R24" s="884"/>
      <c r="S24" s="884"/>
    </row>
    <row r="25" spans="1:19" ht="27.75" customHeight="1" x14ac:dyDescent="0.2">
      <c r="A25" s="899"/>
      <c r="B25" s="899"/>
      <c r="C25" s="899"/>
      <c r="D25" s="899"/>
      <c r="E25" s="724"/>
      <c r="F25" s="900"/>
      <c r="G25" s="901"/>
      <c r="H25" s="726">
        <v>0</v>
      </c>
      <c r="K25" s="884"/>
      <c r="L25" s="884"/>
      <c r="M25" s="884"/>
      <c r="N25" s="884"/>
      <c r="O25" s="884"/>
      <c r="P25" s="884"/>
      <c r="Q25" s="884"/>
      <c r="R25" s="884"/>
      <c r="S25" s="884"/>
    </row>
    <row r="26" spans="1:19" x14ac:dyDescent="0.2">
      <c r="A26" s="902" t="s">
        <v>1500</v>
      </c>
      <c r="B26" s="902"/>
      <c r="C26" s="902"/>
      <c r="D26" s="902"/>
      <c r="E26" s="902"/>
      <c r="F26" s="902"/>
      <c r="G26" s="902"/>
      <c r="H26" s="727">
        <f>SUM(H20:H25)</f>
        <v>0</v>
      </c>
      <c r="K26" s="884"/>
      <c r="L26" s="884"/>
      <c r="M26" s="884"/>
      <c r="N26" s="884"/>
      <c r="O26" s="884"/>
      <c r="P26" s="884"/>
      <c r="Q26" s="884"/>
      <c r="R26" s="884"/>
      <c r="S26" s="884"/>
    </row>
    <row r="27" spans="1:19" ht="16.5" thickBot="1" x14ac:dyDescent="0.3">
      <c r="A27" s="728" t="str">
        <f>IF(H26&lt;&gt;'Authority Computation '!F42,"ERROR - Must Agree to Exception Utilized on Computation Form", "")</f>
        <v/>
      </c>
      <c r="B27" s="728"/>
      <c r="K27" s="722"/>
      <c r="L27" s="722"/>
      <c r="M27" s="722"/>
      <c r="N27" s="722"/>
      <c r="O27" s="722"/>
      <c r="P27" s="722"/>
      <c r="Q27" s="722"/>
      <c r="R27" s="722"/>
    </row>
    <row r="28" spans="1:19" ht="18" customHeight="1" thickBot="1" x14ac:dyDescent="0.3">
      <c r="A28" s="891" t="s">
        <v>1501</v>
      </c>
      <c r="B28" s="892"/>
      <c r="C28" s="892"/>
      <c r="D28" s="892"/>
      <c r="E28" s="892"/>
      <c r="F28" s="892"/>
      <c r="G28" s="892"/>
      <c r="H28" s="892"/>
      <c r="I28" s="893"/>
      <c r="K28" s="888" t="s">
        <v>1502</v>
      </c>
      <c r="L28" s="889"/>
      <c r="M28" s="889"/>
      <c r="N28" s="889"/>
      <c r="O28" s="889"/>
      <c r="P28" s="889"/>
      <c r="Q28" s="889"/>
      <c r="R28" s="890"/>
    </row>
    <row r="29" spans="1:19" ht="26.25" customHeight="1" x14ac:dyDescent="0.2">
      <c r="A29" s="895" t="s">
        <v>1503</v>
      </c>
      <c r="B29" s="895"/>
      <c r="C29" s="895"/>
      <c r="D29" s="895"/>
      <c r="E29" s="895"/>
      <c r="F29" s="895"/>
      <c r="G29" s="895"/>
      <c r="H29" s="895"/>
      <c r="I29" s="895"/>
      <c r="K29" s="884" t="s">
        <v>1504</v>
      </c>
      <c r="L29" s="884"/>
      <c r="M29" s="884"/>
      <c r="N29" s="884"/>
      <c r="O29" s="884"/>
      <c r="P29" s="884"/>
      <c r="Q29" s="884"/>
      <c r="R29" s="884"/>
    </row>
    <row r="30" spans="1:19" ht="36" x14ac:dyDescent="0.2">
      <c r="A30" s="903" t="s">
        <v>1505</v>
      </c>
      <c r="B30" s="904"/>
      <c r="C30" s="904"/>
      <c r="D30" s="904"/>
      <c r="E30" s="904"/>
      <c r="F30" s="904"/>
      <c r="G30" s="904"/>
      <c r="H30" s="760" t="s">
        <v>1506</v>
      </c>
      <c r="K30" s="884"/>
      <c r="L30" s="884"/>
      <c r="M30" s="884"/>
      <c r="N30" s="884"/>
      <c r="O30" s="884"/>
      <c r="P30" s="884"/>
      <c r="Q30" s="884"/>
      <c r="R30" s="884"/>
    </row>
    <row r="31" spans="1:19" x14ac:dyDescent="0.2">
      <c r="A31" s="899"/>
      <c r="B31" s="899"/>
      <c r="C31" s="899"/>
      <c r="D31" s="899"/>
      <c r="E31" s="899"/>
      <c r="F31" s="899"/>
      <c r="G31" s="899"/>
      <c r="H31" s="729">
        <v>0</v>
      </c>
      <c r="K31" s="884"/>
      <c r="L31" s="884"/>
      <c r="M31" s="884"/>
      <c r="N31" s="884"/>
      <c r="O31" s="884"/>
      <c r="P31" s="884"/>
      <c r="Q31" s="884"/>
      <c r="R31" s="884"/>
    </row>
    <row r="32" spans="1:19" x14ac:dyDescent="0.2">
      <c r="A32" s="899"/>
      <c r="B32" s="899"/>
      <c r="C32" s="899"/>
      <c r="D32" s="899"/>
      <c r="E32" s="899"/>
      <c r="F32" s="899"/>
      <c r="G32" s="899"/>
      <c r="H32" s="730">
        <v>0</v>
      </c>
      <c r="K32" s="884"/>
      <c r="L32" s="884"/>
      <c r="M32" s="884"/>
      <c r="N32" s="884"/>
      <c r="O32" s="884"/>
      <c r="P32" s="884"/>
      <c r="Q32" s="884"/>
      <c r="R32" s="884"/>
    </row>
    <row r="33" spans="1:18" x14ac:dyDescent="0.2">
      <c r="A33" s="899"/>
      <c r="B33" s="899"/>
      <c r="C33" s="899"/>
      <c r="D33" s="899"/>
      <c r="E33" s="899"/>
      <c r="F33" s="899"/>
      <c r="G33" s="899"/>
      <c r="H33" s="730">
        <v>0</v>
      </c>
      <c r="K33" s="884"/>
      <c r="L33" s="884"/>
      <c r="M33" s="884"/>
      <c r="N33" s="884"/>
      <c r="O33" s="884"/>
      <c r="P33" s="884"/>
      <c r="Q33" s="884"/>
      <c r="R33" s="884"/>
    </row>
    <row r="34" spans="1:18" x14ac:dyDescent="0.2">
      <c r="A34" s="899"/>
      <c r="B34" s="899"/>
      <c r="C34" s="899"/>
      <c r="D34" s="899"/>
      <c r="E34" s="899"/>
      <c r="F34" s="899"/>
      <c r="G34" s="899"/>
      <c r="H34" s="730">
        <v>0</v>
      </c>
      <c r="K34" s="884"/>
      <c r="L34" s="884"/>
      <c r="M34" s="884"/>
      <c r="N34" s="884"/>
      <c r="O34" s="884"/>
      <c r="P34" s="884"/>
      <c r="Q34" s="884"/>
      <c r="R34" s="884"/>
    </row>
    <row r="35" spans="1:18" x14ac:dyDescent="0.2">
      <c r="A35" s="899"/>
      <c r="B35" s="899"/>
      <c r="C35" s="899"/>
      <c r="D35" s="899"/>
      <c r="E35" s="899"/>
      <c r="F35" s="899"/>
      <c r="G35" s="899"/>
      <c r="H35" s="730">
        <v>0</v>
      </c>
      <c r="K35" s="884"/>
      <c r="L35" s="884"/>
      <c r="M35" s="884"/>
      <c r="N35" s="884"/>
      <c r="O35" s="884"/>
      <c r="P35" s="884"/>
      <c r="Q35" s="884"/>
      <c r="R35" s="884"/>
    </row>
    <row r="36" spans="1:18" x14ac:dyDescent="0.2">
      <c r="A36" s="899"/>
      <c r="B36" s="899"/>
      <c r="C36" s="899"/>
      <c r="D36" s="899"/>
      <c r="E36" s="899"/>
      <c r="F36" s="899"/>
      <c r="G36" s="899"/>
      <c r="H36" s="730">
        <v>0</v>
      </c>
      <c r="K36" s="884"/>
      <c r="L36" s="884"/>
      <c r="M36" s="884"/>
      <c r="N36" s="884"/>
      <c r="O36" s="884"/>
      <c r="P36" s="884"/>
      <c r="Q36" s="884"/>
      <c r="R36" s="884"/>
    </row>
    <row r="37" spans="1:18" x14ac:dyDescent="0.2">
      <c r="A37" s="899"/>
      <c r="B37" s="899"/>
      <c r="C37" s="899"/>
      <c r="D37" s="899"/>
      <c r="E37" s="899"/>
      <c r="F37" s="899"/>
      <c r="G37" s="899"/>
      <c r="H37" s="730">
        <v>0</v>
      </c>
      <c r="K37" s="884"/>
      <c r="L37" s="884"/>
      <c r="M37" s="884"/>
      <c r="N37" s="884"/>
      <c r="O37" s="884"/>
      <c r="P37" s="884"/>
      <c r="Q37" s="884"/>
      <c r="R37" s="884"/>
    </row>
    <row r="38" spans="1:18" x14ac:dyDescent="0.2">
      <c r="A38" s="899"/>
      <c r="B38" s="899"/>
      <c r="C38" s="899"/>
      <c r="D38" s="899"/>
      <c r="E38" s="899"/>
      <c r="F38" s="899"/>
      <c r="G38" s="899"/>
      <c r="H38" s="730">
        <v>0</v>
      </c>
      <c r="K38" s="884"/>
      <c r="L38" s="884"/>
      <c r="M38" s="884"/>
      <c r="N38" s="884"/>
      <c r="O38" s="884"/>
      <c r="P38" s="884"/>
      <c r="Q38" s="884"/>
      <c r="R38" s="884"/>
    </row>
    <row r="39" spans="1:18" x14ac:dyDescent="0.2">
      <c r="A39" s="899"/>
      <c r="B39" s="899"/>
      <c r="C39" s="899"/>
      <c r="D39" s="899"/>
      <c r="E39" s="899"/>
      <c r="F39" s="899"/>
      <c r="G39" s="899"/>
      <c r="H39" s="730">
        <v>0</v>
      </c>
    </row>
    <row r="40" spans="1:18" x14ac:dyDescent="0.2">
      <c r="A40" s="899"/>
      <c r="B40" s="899"/>
      <c r="C40" s="899"/>
      <c r="D40" s="899"/>
      <c r="E40" s="899"/>
      <c r="F40" s="899"/>
      <c r="G40" s="899"/>
      <c r="H40" s="730">
        <v>0</v>
      </c>
    </row>
    <row r="41" spans="1:18" x14ac:dyDescent="0.2">
      <c r="A41" s="906" t="s">
        <v>1507</v>
      </c>
      <c r="B41" s="906"/>
      <c r="C41" s="906"/>
      <c r="D41" s="906"/>
      <c r="E41" s="906"/>
      <c r="F41" s="906"/>
      <c r="G41" s="906"/>
      <c r="H41" s="731">
        <f>SUM(H31:H40)</f>
        <v>0</v>
      </c>
    </row>
    <row r="42" spans="1:18" ht="15.75" x14ac:dyDescent="0.25">
      <c r="A42" s="728" t="str">
        <f>IF(H41&lt;&gt;'Authority Computation '!F44,"ERROR - Must agree to exception utilized on Computation Form","")</f>
        <v/>
      </c>
    </row>
    <row r="44" spans="1:18" x14ac:dyDescent="0.2">
      <c r="A44" s="888" t="s">
        <v>1508</v>
      </c>
      <c r="B44" s="889"/>
      <c r="C44" s="889"/>
      <c r="D44" s="889"/>
      <c r="E44" s="889"/>
      <c r="F44" s="889"/>
      <c r="G44" s="889"/>
      <c r="H44" s="889"/>
      <c r="I44" s="890"/>
    </row>
    <row r="45" spans="1:18" ht="15" x14ac:dyDescent="0.25">
      <c r="A45" s="732" t="s">
        <v>1509</v>
      </c>
    </row>
    <row r="46" spans="1:18" x14ac:dyDescent="0.2">
      <c r="B46" s="884" t="s">
        <v>1579</v>
      </c>
      <c r="C46" s="884"/>
      <c r="D46" s="884"/>
      <c r="E46" s="884"/>
      <c r="F46" s="884"/>
      <c r="G46" s="884"/>
      <c r="H46" s="884"/>
      <c r="I46" s="884"/>
    </row>
    <row r="47" spans="1:18" ht="34.5" customHeight="1" x14ac:dyDescent="0.2">
      <c r="B47" s="884" t="s">
        <v>1510</v>
      </c>
      <c r="C47" s="884"/>
      <c r="D47" s="884"/>
      <c r="E47" s="884"/>
      <c r="F47" s="884"/>
      <c r="G47" s="884"/>
      <c r="H47" s="884"/>
      <c r="I47" s="884"/>
    </row>
    <row r="48" spans="1:18" ht="31.5" customHeight="1" x14ac:dyDescent="0.2">
      <c r="B48" s="884" t="s">
        <v>1511</v>
      </c>
      <c r="C48" s="884"/>
      <c r="D48" s="884"/>
      <c r="E48" s="884"/>
      <c r="F48" s="884"/>
      <c r="G48" s="884"/>
      <c r="H48" s="884"/>
      <c r="I48" s="884"/>
    </row>
    <row r="49" spans="1:9" x14ac:dyDescent="0.2">
      <c r="B49" s="884" t="s">
        <v>1580</v>
      </c>
      <c r="C49" s="884"/>
      <c r="D49" s="884"/>
      <c r="E49" s="884"/>
      <c r="F49" s="884"/>
      <c r="G49" s="884"/>
      <c r="H49" s="884"/>
      <c r="I49" s="884"/>
    </row>
    <row r="50" spans="1:9" x14ac:dyDescent="0.2">
      <c r="B50" s="761" t="s">
        <v>1581</v>
      </c>
      <c r="C50" s="719"/>
      <c r="D50" s="719"/>
      <c r="E50" s="719"/>
      <c r="F50" s="719"/>
      <c r="G50" s="719"/>
      <c r="H50" s="719"/>
      <c r="I50" s="719"/>
    </row>
    <row r="51" spans="1:9" x14ac:dyDescent="0.2">
      <c r="B51" s="761" t="s">
        <v>1582</v>
      </c>
      <c r="C51" s="719"/>
      <c r="D51" s="719"/>
      <c r="E51" s="719"/>
      <c r="F51" s="719"/>
      <c r="G51" s="719"/>
      <c r="H51" s="719"/>
      <c r="I51" s="719"/>
    </row>
    <row r="52" spans="1:9" ht="27.75" customHeight="1" x14ac:dyDescent="0.2">
      <c r="B52" s="884" t="s">
        <v>1583</v>
      </c>
      <c r="C52" s="884"/>
      <c r="D52" s="884"/>
      <c r="E52" s="884"/>
      <c r="F52" s="884"/>
      <c r="G52" s="884"/>
      <c r="H52" s="884"/>
      <c r="I52" s="884"/>
    </row>
    <row r="54" spans="1:9" ht="15" x14ac:dyDescent="0.25">
      <c r="A54" s="732" t="s">
        <v>1512</v>
      </c>
    </row>
    <row r="55" spans="1:9" x14ac:dyDescent="0.2">
      <c r="A55" s="659" t="s">
        <v>1513</v>
      </c>
    </row>
    <row r="56" spans="1:9" x14ac:dyDescent="0.2">
      <c r="B56" s="659" t="s">
        <v>1514</v>
      </c>
    </row>
    <row r="57" spans="1:9" x14ac:dyDescent="0.2">
      <c r="B57" s="659" t="s">
        <v>1515</v>
      </c>
    </row>
    <row r="58" spans="1:9" x14ac:dyDescent="0.2">
      <c r="B58" s="659" t="s">
        <v>1516</v>
      </c>
    </row>
    <row r="59" spans="1:9" ht="39.75" customHeight="1" x14ac:dyDescent="0.2">
      <c r="B59" s="884" t="s">
        <v>1517</v>
      </c>
      <c r="C59" s="884"/>
      <c r="D59" s="884"/>
      <c r="E59" s="884"/>
      <c r="F59" s="884"/>
      <c r="G59" s="884"/>
      <c r="H59" s="884"/>
      <c r="I59" s="884"/>
    </row>
    <row r="60" spans="1:9" ht="53.25" customHeight="1" x14ac:dyDescent="0.2">
      <c r="A60" s="884" t="s">
        <v>1518</v>
      </c>
      <c r="B60" s="884"/>
      <c r="C60" s="884"/>
      <c r="D60" s="884"/>
      <c r="E60" s="884"/>
      <c r="F60" s="884"/>
      <c r="G60" s="884"/>
      <c r="H60" s="884"/>
      <c r="I60" s="884"/>
    </row>
    <row r="62" spans="1:9" ht="15" x14ac:dyDescent="0.25">
      <c r="A62" s="732" t="s">
        <v>1519</v>
      </c>
    </row>
    <row r="63" spans="1:9" x14ac:dyDescent="0.2">
      <c r="A63" s="659" t="s">
        <v>1520</v>
      </c>
    </row>
    <row r="64" spans="1:9" ht="53.25" customHeight="1" x14ac:dyDescent="0.2">
      <c r="B64" s="884" t="s">
        <v>1521</v>
      </c>
      <c r="C64" s="884"/>
      <c r="D64" s="884"/>
      <c r="E64" s="884"/>
      <c r="F64" s="884"/>
      <c r="G64" s="884"/>
      <c r="H64" s="884"/>
      <c r="I64" s="884"/>
    </row>
    <row r="65" spans="2:9" ht="39.75" customHeight="1" x14ac:dyDescent="0.2">
      <c r="B65" s="884" t="s">
        <v>1522</v>
      </c>
      <c r="C65" s="884"/>
      <c r="D65" s="884"/>
      <c r="E65" s="884"/>
      <c r="F65" s="884"/>
      <c r="G65" s="884"/>
      <c r="H65" s="884"/>
      <c r="I65" s="884"/>
    </row>
    <row r="69" spans="2:9" x14ac:dyDescent="0.2">
      <c r="H69" s="712"/>
    </row>
  </sheetData>
  <sheetProtection algorithmName="SHA-512" hashValue="B2Elc70KCnzxPeFxvBNOgaxOiYTMRgWnxTYGN5LZpQ0Zu+w7yxCDuAo134jEy54eAPIuXbjAS4BlB18oLJOoww==" saltValue="cB3lgbX0nt7ICW+b1mxSkA==" spinCount="100000" sheet="1" objects="1" scenarios="1"/>
  <mergeCells count="54">
    <mergeCell ref="B64:I64"/>
    <mergeCell ref="B65:I65"/>
    <mergeCell ref="B47:I47"/>
    <mergeCell ref="B48:I48"/>
    <mergeCell ref="B49:I49"/>
    <mergeCell ref="B59:I59"/>
    <mergeCell ref="A60:I60"/>
    <mergeCell ref="K28:R28"/>
    <mergeCell ref="A38:G38"/>
    <mergeCell ref="K29:R38"/>
    <mergeCell ref="B52:I52"/>
    <mergeCell ref="A12:F12"/>
    <mergeCell ref="A15:F15"/>
    <mergeCell ref="A33:G33"/>
    <mergeCell ref="A34:G34"/>
    <mergeCell ref="A35:G35"/>
    <mergeCell ref="A36:G36"/>
    <mergeCell ref="A37:G37"/>
    <mergeCell ref="B46:I46"/>
    <mergeCell ref="A39:G39"/>
    <mergeCell ref="A40:G40"/>
    <mergeCell ref="A41:G41"/>
    <mergeCell ref="A44:I44"/>
    <mergeCell ref="A32:G32"/>
    <mergeCell ref="F25:G25"/>
    <mergeCell ref="A26:G26"/>
    <mergeCell ref="A28:I28"/>
    <mergeCell ref="A9:F9"/>
    <mergeCell ref="A17:I17"/>
    <mergeCell ref="A24:D24"/>
    <mergeCell ref="F24:G24"/>
    <mergeCell ref="A29:I29"/>
    <mergeCell ref="A30:G30"/>
    <mergeCell ref="A31:G31"/>
    <mergeCell ref="K17:R17"/>
    <mergeCell ref="A18:I18"/>
    <mergeCell ref="K18:S26"/>
    <mergeCell ref="A19:D19"/>
    <mergeCell ref="F19:G19"/>
    <mergeCell ref="A20:D20"/>
    <mergeCell ref="F20:G20"/>
    <mergeCell ref="A21:D21"/>
    <mergeCell ref="F21:G21"/>
    <mergeCell ref="A22:D22"/>
    <mergeCell ref="F22:G22"/>
    <mergeCell ref="A23:D23"/>
    <mergeCell ref="F23:G23"/>
    <mergeCell ref="A25:D25"/>
    <mergeCell ref="A1:I1"/>
    <mergeCell ref="A2:I2"/>
    <mergeCell ref="K2:R2"/>
    <mergeCell ref="A4:I4"/>
    <mergeCell ref="A6:F6"/>
    <mergeCell ref="K4:S7"/>
  </mergeCells>
  <conditionalFormatting sqref="H9:H15">
    <cfRule type="cellIs" dxfId="0" priority="1" operator="equal">
      <formula>"in violation"</formula>
    </cfRule>
  </conditionalFormatting>
  <printOptions horizontalCentered="1"/>
  <pageMargins left="0.2" right="0.2" top="0.7" bottom="0.5" header="0.3" footer="0.3"/>
  <pageSetup scale="93" orientation="portrait" r:id="rId1"/>
  <headerFooter>
    <oddHeader>&amp;L&amp;"Arial,Regular"PROPERTY TAX GROWTH LIMITATION ACT (§§ 13-3401 - 13-1308)</oddHeader>
    <oddFooter>&amp;R&amp;"Arial,Bold"Supporting Schedules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53"/>
  <sheetViews>
    <sheetView workbookViewId="0">
      <selection activeCell="F29" sqref="F29"/>
    </sheetView>
  </sheetViews>
  <sheetFormatPr defaultColWidth="9.140625" defaultRowHeight="12.75" x14ac:dyDescent="0.2"/>
  <cols>
    <col min="1" max="1" width="3.140625" style="586" customWidth="1"/>
    <col min="2" max="2" width="20.5703125" style="586" customWidth="1"/>
    <col min="3" max="3" width="17" style="586" customWidth="1"/>
    <col min="4" max="4" width="16.85546875" style="586" customWidth="1"/>
    <col min="5" max="5" width="15.42578125" style="586" customWidth="1"/>
    <col min="6" max="6" width="9.85546875" style="586" customWidth="1"/>
    <col min="7" max="7" width="10.5703125" style="586" customWidth="1"/>
    <col min="8" max="8" width="7.140625" style="586" customWidth="1"/>
    <col min="9" max="9" width="5.42578125" style="586" customWidth="1"/>
    <col min="10" max="10" width="10.5703125" style="586" customWidth="1"/>
    <col min="11" max="11" width="114.42578125" style="586" customWidth="1"/>
    <col min="12" max="12" width="3.42578125" style="586" customWidth="1"/>
    <col min="13" max="13" width="13.5703125" style="586" customWidth="1"/>
    <col min="14" max="14" width="13.5703125" style="586" bestFit="1" customWidth="1"/>
    <col min="15" max="15" width="11.42578125" style="586" customWidth="1"/>
    <col min="16" max="16" width="11.140625" style="586" customWidth="1"/>
    <col min="17" max="16384" width="9.140625" style="586"/>
  </cols>
  <sheetData>
    <row r="1" spans="1:16" ht="18" customHeight="1" x14ac:dyDescent="0.25">
      <c r="A1" s="913" t="str">
        <f>CONCATENATE('Basic Data Input'!B5," COUNTY LEVY LIMIT FORM")</f>
        <v>___________ COUNTY LEVY LIMIT FORM</v>
      </c>
      <c r="B1" s="913"/>
      <c r="C1" s="913"/>
      <c r="D1" s="913"/>
      <c r="E1" s="913"/>
      <c r="F1" s="913"/>
      <c r="G1" s="913"/>
      <c r="H1" s="530"/>
      <c r="I1" s="530" t="s">
        <v>1149</v>
      </c>
      <c r="J1" s="530"/>
      <c r="K1" s="530"/>
      <c r="L1" s="530"/>
      <c r="M1" s="530"/>
      <c r="N1" s="530"/>
      <c r="O1" s="530"/>
      <c r="P1" s="530"/>
    </row>
    <row r="2" spans="1:16" x14ac:dyDescent="0.2">
      <c r="A2" s="587"/>
      <c r="B2" s="587"/>
      <c r="C2" s="587"/>
      <c r="D2" s="587"/>
      <c r="E2" s="587"/>
      <c r="F2" s="587"/>
      <c r="G2" s="587"/>
      <c r="I2" s="908" t="s">
        <v>1299</v>
      </c>
      <c r="J2" s="908"/>
      <c r="K2" s="908"/>
    </row>
    <row r="3" spans="1:16" ht="43.5" customHeight="1" x14ac:dyDescent="0.2">
      <c r="A3" s="587"/>
      <c r="B3" s="587" t="s">
        <v>1049</v>
      </c>
      <c r="C3" s="588" t="s">
        <v>1050</v>
      </c>
      <c r="D3" s="588" t="s">
        <v>1051</v>
      </c>
      <c r="E3" s="589" t="s">
        <v>1052</v>
      </c>
      <c r="F3" s="588" t="s">
        <v>1053</v>
      </c>
      <c r="G3" s="588" t="s">
        <v>1054</v>
      </c>
      <c r="I3" s="908"/>
      <c r="J3" s="908"/>
      <c r="K3" s="908"/>
    </row>
    <row r="4" spans="1:16" ht="13.5" thickBot="1" x14ac:dyDescent="0.25">
      <c r="A4" s="587"/>
      <c r="B4" s="590" t="s">
        <v>825</v>
      </c>
      <c r="C4" s="590" t="s">
        <v>826</v>
      </c>
      <c r="D4" s="590" t="s">
        <v>827</v>
      </c>
      <c r="E4" s="590" t="s">
        <v>828</v>
      </c>
      <c r="F4" s="590" t="s">
        <v>829</v>
      </c>
      <c r="G4" s="590" t="s">
        <v>830</v>
      </c>
      <c r="H4" s="591"/>
      <c r="I4" s="586" t="s">
        <v>1186</v>
      </c>
    </row>
    <row r="5" spans="1:16" x14ac:dyDescent="0.2">
      <c r="A5" s="592" t="s">
        <v>1055</v>
      </c>
      <c r="B5" s="587"/>
      <c r="C5" s="587"/>
      <c r="D5" s="587"/>
      <c r="E5" s="587"/>
      <c r="F5" s="587"/>
      <c r="G5" s="587"/>
      <c r="H5" s="593"/>
      <c r="J5" s="586" t="s">
        <v>1187</v>
      </c>
      <c r="K5" s="594" t="s">
        <v>1188</v>
      </c>
    </row>
    <row r="6" spans="1:16" x14ac:dyDescent="0.2">
      <c r="A6" s="587"/>
      <c r="B6" s="587" t="s">
        <v>1021</v>
      </c>
      <c r="C6" s="595">
        <f>Cover!J27</f>
        <v>0</v>
      </c>
      <c r="D6" s="595">
        <f>SUM(Cover!G27:H27)</f>
        <v>0</v>
      </c>
      <c r="E6" s="747">
        <f>Cover!L30</f>
        <v>0</v>
      </c>
      <c r="F6" s="597">
        <f t="shared" ref="F6:F11" si="0">IF(C6&gt;1,(C6/E6)*100,0)</f>
        <v>0</v>
      </c>
      <c r="G6" s="597">
        <f t="shared" ref="G6:G11" si="1">IF(D6&gt;1,(D6/E6)*100,0)</f>
        <v>0</v>
      </c>
      <c r="J6" s="598" t="s">
        <v>1189</v>
      </c>
      <c r="K6" s="594" t="s">
        <v>1190</v>
      </c>
    </row>
    <row r="7" spans="1:16" x14ac:dyDescent="0.2">
      <c r="A7" s="587"/>
      <c r="B7" s="587" t="s">
        <v>1056</v>
      </c>
      <c r="C7" s="599">
        <v>0</v>
      </c>
      <c r="D7" s="599">
        <v>0</v>
      </c>
      <c r="E7" s="748">
        <v>0</v>
      </c>
      <c r="F7" s="597">
        <f t="shared" si="0"/>
        <v>0</v>
      </c>
      <c r="G7" s="597">
        <f t="shared" si="1"/>
        <v>0</v>
      </c>
      <c r="H7" s="600"/>
      <c r="J7" s="586" t="s">
        <v>1191</v>
      </c>
      <c r="K7" s="594" t="s">
        <v>1192</v>
      </c>
    </row>
    <row r="8" spans="1:16" x14ac:dyDescent="0.2">
      <c r="A8" s="587"/>
      <c r="B8" s="587" t="s">
        <v>549</v>
      </c>
      <c r="C8" s="599">
        <v>0</v>
      </c>
      <c r="D8" s="599">
        <v>0</v>
      </c>
      <c r="E8" s="748">
        <v>0</v>
      </c>
      <c r="F8" s="597">
        <f t="shared" si="0"/>
        <v>0</v>
      </c>
      <c r="G8" s="597">
        <f t="shared" si="1"/>
        <v>0</v>
      </c>
      <c r="H8" s="600"/>
      <c r="J8" s="598" t="s">
        <v>1193</v>
      </c>
      <c r="K8" s="594" t="s">
        <v>1194</v>
      </c>
    </row>
    <row r="9" spans="1:16" x14ac:dyDescent="0.2">
      <c r="A9" s="587"/>
      <c r="B9" s="601"/>
      <c r="C9" s="599">
        <v>0</v>
      </c>
      <c r="D9" s="599">
        <v>0</v>
      </c>
      <c r="E9" s="748">
        <v>0</v>
      </c>
      <c r="F9" s="597">
        <f t="shared" si="0"/>
        <v>0</v>
      </c>
      <c r="G9" s="597">
        <f t="shared" si="1"/>
        <v>0</v>
      </c>
      <c r="H9" s="600"/>
      <c r="J9" s="598" t="s">
        <v>1195</v>
      </c>
      <c r="K9" s="408" t="s">
        <v>1196</v>
      </c>
    </row>
    <row r="10" spans="1:16" x14ac:dyDescent="0.2">
      <c r="A10" s="587"/>
      <c r="B10" s="601"/>
      <c r="C10" s="599">
        <v>0</v>
      </c>
      <c r="D10" s="599">
        <v>0</v>
      </c>
      <c r="E10" s="748">
        <v>0</v>
      </c>
      <c r="F10" s="597">
        <f t="shared" si="0"/>
        <v>0</v>
      </c>
      <c r="G10" s="597">
        <f t="shared" si="1"/>
        <v>0</v>
      </c>
      <c r="H10" s="600"/>
      <c r="J10" s="598" t="s">
        <v>1197</v>
      </c>
      <c r="K10" s="594" t="s">
        <v>1198</v>
      </c>
    </row>
    <row r="11" spans="1:16" x14ac:dyDescent="0.2">
      <c r="A11" s="587"/>
      <c r="B11" s="601"/>
      <c r="C11" s="599">
        <v>0</v>
      </c>
      <c r="D11" s="599">
        <v>0</v>
      </c>
      <c r="E11" s="748">
        <v>0</v>
      </c>
      <c r="F11" s="602">
        <f t="shared" si="0"/>
        <v>0</v>
      </c>
      <c r="G11" s="597">
        <f t="shared" si="1"/>
        <v>0</v>
      </c>
      <c r="H11" s="600"/>
      <c r="J11" s="598" t="s">
        <v>1199</v>
      </c>
      <c r="K11" s="408" t="s">
        <v>1200</v>
      </c>
    </row>
    <row r="12" spans="1:16" ht="12.95" customHeight="1" x14ac:dyDescent="0.2">
      <c r="A12" s="587"/>
      <c r="B12" s="587" t="s">
        <v>1057</v>
      </c>
      <c r="C12" s="595"/>
      <c r="D12" s="595"/>
      <c r="E12" s="596"/>
      <c r="F12" s="597">
        <f>SUM(F6:F11)</f>
        <v>0</v>
      </c>
      <c r="G12" s="587"/>
      <c r="H12" s="600"/>
    </row>
    <row r="13" spans="1:16" x14ac:dyDescent="0.2">
      <c r="A13" s="587"/>
      <c r="B13" s="587"/>
      <c r="C13" s="595"/>
      <c r="D13" s="595"/>
      <c r="E13" s="596"/>
      <c r="F13" s="597"/>
      <c r="G13" s="587"/>
      <c r="J13" s="909" t="s">
        <v>1201</v>
      </c>
      <c r="K13" s="909"/>
      <c r="L13" s="909"/>
      <c r="M13" s="909"/>
      <c r="N13" s="909"/>
    </row>
    <row r="14" spans="1:16" x14ac:dyDescent="0.2">
      <c r="A14" s="592" t="s">
        <v>1058</v>
      </c>
      <c r="B14" s="587"/>
      <c r="C14" s="595"/>
      <c r="D14" s="595"/>
      <c r="E14" s="596"/>
      <c r="F14" s="597"/>
      <c r="G14" s="587"/>
      <c r="L14" s="408"/>
    </row>
    <row r="15" spans="1:16" x14ac:dyDescent="0.2">
      <c r="A15" s="592"/>
      <c r="B15" s="587" t="s">
        <v>1059</v>
      </c>
      <c r="C15" s="595"/>
      <c r="D15" s="595"/>
      <c r="E15" s="596"/>
      <c r="F15" s="597">
        <v>0.45</v>
      </c>
      <c r="G15" s="587"/>
      <c r="I15" s="586" t="s">
        <v>1202</v>
      </c>
      <c r="L15" s="408"/>
    </row>
    <row r="16" spans="1:16" ht="12.95" customHeight="1" x14ac:dyDescent="0.2">
      <c r="A16" s="587"/>
      <c r="B16" s="587" t="s">
        <v>1060</v>
      </c>
      <c r="C16" s="595"/>
      <c r="D16" s="595"/>
      <c r="E16" s="603">
        <v>0</v>
      </c>
      <c r="F16" s="597">
        <f>IF(E16&gt;1, E16/E6*100,0)</f>
        <v>0</v>
      </c>
      <c r="G16" s="587"/>
      <c r="J16" s="586" t="s">
        <v>1203</v>
      </c>
      <c r="K16" s="594" t="s">
        <v>1204</v>
      </c>
      <c r="L16" s="408"/>
    </row>
    <row r="17" spans="1:12" x14ac:dyDescent="0.2">
      <c r="A17" s="587"/>
      <c r="B17" s="587" t="s">
        <v>1061</v>
      </c>
      <c r="C17" s="595"/>
      <c r="D17" s="595"/>
      <c r="E17" s="603">
        <v>0</v>
      </c>
      <c r="F17" s="604">
        <f>IF(E17&gt;1, E17/E6*100,0)</f>
        <v>0</v>
      </c>
      <c r="G17" s="587"/>
      <c r="J17" s="586" t="s">
        <v>1205</v>
      </c>
      <c r="K17" s="408" t="s">
        <v>1206</v>
      </c>
    </row>
    <row r="18" spans="1:12" ht="25.5" x14ac:dyDescent="0.2">
      <c r="A18" s="587"/>
      <c r="B18" s="587" t="s">
        <v>1062</v>
      </c>
      <c r="C18" s="587"/>
      <c r="D18" s="587"/>
      <c r="E18" s="587"/>
      <c r="F18" s="597">
        <f>IF(F15+F16+F17&lt;0.5,F15+F16+F17,0.5)</f>
        <v>0.45</v>
      </c>
      <c r="G18" s="605" t="s">
        <v>171</v>
      </c>
      <c r="J18" s="606" t="s">
        <v>1207</v>
      </c>
      <c r="K18" s="594" t="s">
        <v>1208</v>
      </c>
    </row>
    <row r="19" spans="1:12" x14ac:dyDescent="0.2">
      <c r="A19" s="587"/>
      <c r="B19" s="587"/>
      <c r="C19" s="587"/>
      <c r="D19" s="587"/>
      <c r="E19" s="587"/>
      <c r="F19" s="587"/>
      <c r="G19" s="587"/>
      <c r="J19" s="586" t="s">
        <v>1209</v>
      </c>
      <c r="K19" s="594" t="s">
        <v>1210</v>
      </c>
    </row>
    <row r="20" spans="1:12" x14ac:dyDescent="0.2">
      <c r="A20" s="592" t="s">
        <v>1063</v>
      </c>
      <c r="B20" s="587"/>
      <c r="C20" s="595"/>
      <c r="D20" s="595"/>
      <c r="E20" s="596"/>
      <c r="F20" s="597"/>
      <c r="G20" s="587"/>
    </row>
    <row r="21" spans="1:12" x14ac:dyDescent="0.2">
      <c r="A21" s="587"/>
      <c r="B21" s="587" t="s">
        <v>1064</v>
      </c>
      <c r="C21" s="595"/>
      <c r="D21" s="595"/>
      <c r="E21" s="596"/>
      <c r="F21" s="597">
        <f>F12</f>
        <v>0</v>
      </c>
      <c r="G21" s="587"/>
      <c r="I21" s="586" t="s">
        <v>1211</v>
      </c>
      <c r="L21" s="408"/>
    </row>
    <row r="22" spans="1:12" x14ac:dyDescent="0.2">
      <c r="A22" s="587"/>
      <c r="B22" s="607" t="s">
        <v>1065</v>
      </c>
      <c r="C22" s="595"/>
      <c r="D22" s="595"/>
      <c r="E22" s="596"/>
      <c r="F22" s="608">
        <v>0</v>
      </c>
      <c r="G22" s="587"/>
      <c r="J22" s="586" t="s">
        <v>1212</v>
      </c>
      <c r="L22" s="408"/>
    </row>
    <row r="23" spans="1:12" x14ac:dyDescent="0.2">
      <c r="A23" s="587"/>
      <c r="B23" s="607" t="s">
        <v>1066</v>
      </c>
      <c r="C23" s="595"/>
      <c r="D23" s="595"/>
      <c r="E23" s="596"/>
      <c r="F23" s="608">
        <v>0</v>
      </c>
      <c r="G23" s="587"/>
    </row>
    <row r="24" spans="1:12" x14ac:dyDescent="0.2">
      <c r="A24" s="587"/>
      <c r="B24" s="607" t="s">
        <v>1067</v>
      </c>
      <c r="C24" s="595"/>
      <c r="D24" s="595"/>
      <c r="E24" s="596"/>
      <c r="F24" s="608">
        <v>0</v>
      </c>
      <c r="G24" s="587"/>
    </row>
    <row r="25" spans="1:12" x14ac:dyDescent="0.2">
      <c r="A25" s="587"/>
      <c r="B25" s="607" t="s">
        <v>1068</v>
      </c>
      <c r="C25" s="595"/>
      <c r="D25" s="595"/>
      <c r="E25" s="596"/>
      <c r="F25" s="608">
        <v>0</v>
      </c>
      <c r="G25" s="587"/>
    </row>
    <row r="26" spans="1:12" x14ac:dyDescent="0.2">
      <c r="A26" s="587"/>
      <c r="B26" s="607" t="s">
        <v>1069</v>
      </c>
      <c r="C26" s="595"/>
      <c r="D26" s="595"/>
      <c r="E26" s="596"/>
      <c r="F26" s="608">
        <v>0</v>
      </c>
      <c r="G26" s="587"/>
    </row>
    <row r="27" spans="1:12" x14ac:dyDescent="0.2">
      <c r="A27" s="587"/>
      <c r="B27" s="607" t="s">
        <v>1070</v>
      </c>
      <c r="C27" s="595"/>
      <c r="D27" s="595"/>
      <c r="E27" s="596"/>
      <c r="F27" s="608">
        <v>0</v>
      </c>
      <c r="G27" s="587"/>
    </row>
    <row r="28" spans="1:12" x14ac:dyDescent="0.2">
      <c r="A28" s="587"/>
      <c r="B28" s="607" t="s">
        <v>1071</v>
      </c>
      <c r="C28" s="595"/>
      <c r="D28" s="595"/>
      <c r="E28" s="596"/>
      <c r="F28" s="609">
        <v>0</v>
      </c>
      <c r="G28" s="587"/>
    </row>
    <row r="29" spans="1:12" x14ac:dyDescent="0.2">
      <c r="A29" s="587"/>
      <c r="B29" s="587" t="s">
        <v>1072</v>
      </c>
      <c r="C29" s="595"/>
      <c r="D29" s="595"/>
      <c r="E29" s="596"/>
      <c r="F29" s="597">
        <f>SUM(F21:F28)</f>
        <v>0</v>
      </c>
      <c r="G29" s="605" t="s">
        <v>172</v>
      </c>
    </row>
    <row r="30" spans="1:12" x14ac:dyDescent="0.2">
      <c r="A30" s="587"/>
      <c r="B30" s="587"/>
      <c r="C30" s="587"/>
      <c r="D30" s="587"/>
      <c r="E30" s="587"/>
      <c r="F30" s="587"/>
      <c r="G30" s="587"/>
    </row>
    <row r="31" spans="1:12" ht="24.95" customHeight="1" x14ac:dyDescent="0.2">
      <c r="A31" s="587"/>
      <c r="B31" s="914" t="s">
        <v>1138</v>
      </c>
      <c r="C31" s="914"/>
      <c r="D31" s="914"/>
      <c r="E31" s="914"/>
      <c r="F31" s="914"/>
      <c r="G31" s="587"/>
    </row>
    <row r="32" spans="1:12" x14ac:dyDescent="0.2">
      <c r="B32" s="610"/>
      <c r="C32" s="610"/>
      <c r="D32" s="610"/>
      <c r="E32" s="610"/>
      <c r="F32" s="610"/>
    </row>
    <row r="34" spans="1:8" ht="20.25" x14ac:dyDescent="0.3">
      <c r="A34" s="611" t="s">
        <v>1213</v>
      </c>
    </row>
    <row r="35" spans="1:8" ht="29.45" customHeight="1" x14ac:dyDescent="0.2">
      <c r="A35" s="910" t="s">
        <v>1214</v>
      </c>
      <c r="B35" s="910"/>
      <c r="C35" s="910"/>
      <c r="D35" s="910"/>
      <c r="E35" s="910"/>
      <c r="F35" s="910"/>
      <c r="G35" s="910"/>
      <c r="H35" s="910"/>
    </row>
    <row r="36" spans="1:8" ht="28.5" customHeight="1" x14ac:dyDescent="0.2">
      <c r="A36" s="911" t="s">
        <v>1215</v>
      </c>
      <c r="B36" s="911"/>
      <c r="C36" s="911"/>
      <c r="D36" s="911"/>
      <c r="E36" s="911"/>
      <c r="F36" s="911"/>
      <c r="G36" s="911"/>
      <c r="H36" s="911"/>
    </row>
    <row r="37" spans="1:8" ht="27.6" customHeight="1" x14ac:dyDescent="0.2">
      <c r="A37" s="612"/>
      <c r="B37" s="911" t="s">
        <v>1300</v>
      </c>
      <c r="C37" s="911"/>
      <c r="D37" s="911"/>
      <c r="E37" s="911"/>
      <c r="F37" s="911"/>
      <c r="G37" s="911"/>
      <c r="H37" s="911"/>
    </row>
    <row r="38" spans="1:8" x14ac:dyDescent="0.2">
      <c r="A38" s="612"/>
      <c r="B38" s="912" t="s">
        <v>1301</v>
      </c>
      <c r="C38" s="912"/>
      <c r="D38" s="912"/>
      <c r="E38" s="912"/>
      <c r="F38" s="912"/>
      <c r="G38" s="912"/>
      <c r="H38" s="912"/>
    </row>
    <row r="39" spans="1:8" x14ac:dyDescent="0.2">
      <c r="A39" s="612"/>
      <c r="B39" s="912" t="s">
        <v>1302</v>
      </c>
      <c r="C39" s="912"/>
      <c r="D39" s="912"/>
      <c r="E39" s="912"/>
      <c r="F39" s="912"/>
      <c r="G39" s="912"/>
      <c r="H39" s="912"/>
    </row>
    <row r="40" spans="1:8" ht="20.100000000000001" customHeight="1" x14ac:dyDescent="0.2">
      <c r="A40" s="612"/>
      <c r="B40" s="912" t="s">
        <v>1303</v>
      </c>
      <c r="C40" s="912"/>
      <c r="D40" s="912"/>
      <c r="E40" s="912"/>
      <c r="F40" s="912"/>
      <c r="G40" s="912"/>
      <c r="H40" s="912"/>
    </row>
    <row r="41" spans="1:8" ht="35.450000000000003" customHeight="1" x14ac:dyDescent="0.2">
      <c r="A41" s="612"/>
      <c r="B41" s="911" t="s">
        <v>1344</v>
      </c>
      <c r="C41" s="911"/>
      <c r="D41" s="911"/>
      <c r="E41" s="911"/>
      <c r="F41" s="911"/>
      <c r="G41" s="911"/>
      <c r="H41" s="911"/>
    </row>
    <row r="42" spans="1:8" x14ac:dyDescent="0.2">
      <c r="A42" s="613" t="s">
        <v>1216</v>
      </c>
      <c r="B42" s="614"/>
      <c r="C42" s="614"/>
      <c r="D42" s="614"/>
      <c r="E42" s="614"/>
      <c r="F42" s="614"/>
      <c r="G42" s="614"/>
      <c r="H42" s="614"/>
    </row>
    <row r="43" spans="1:8" ht="32.1" customHeight="1" x14ac:dyDescent="0.2">
      <c r="A43" s="612"/>
      <c r="B43" s="911" t="s">
        <v>1217</v>
      </c>
      <c r="C43" s="911"/>
      <c r="D43" s="911"/>
      <c r="E43" s="911"/>
      <c r="F43" s="911"/>
      <c r="G43" s="911"/>
      <c r="H43" s="911"/>
    </row>
    <row r="44" spans="1:8" x14ac:dyDescent="0.2">
      <c r="A44" s="613" t="s">
        <v>1218</v>
      </c>
      <c r="B44" s="615"/>
      <c r="C44" s="612"/>
      <c r="D44" s="612"/>
      <c r="E44" s="612"/>
      <c r="F44" s="612"/>
      <c r="G44" s="612"/>
      <c r="H44" s="612"/>
    </row>
    <row r="45" spans="1:8" ht="32.1" customHeight="1" x14ac:dyDescent="0.2">
      <c r="A45" s="612"/>
      <c r="B45" s="911" t="s">
        <v>1219</v>
      </c>
      <c r="C45" s="911"/>
      <c r="D45" s="911"/>
      <c r="E45" s="911"/>
      <c r="F45" s="911"/>
      <c r="G45" s="911"/>
      <c r="H45" s="911"/>
    </row>
    <row r="46" spans="1:8" x14ac:dyDescent="0.2">
      <c r="A46" s="612"/>
      <c r="B46" s="612"/>
      <c r="C46" s="612"/>
      <c r="D46" s="612"/>
      <c r="E46" s="612"/>
      <c r="F46" s="612"/>
      <c r="G46" s="612"/>
      <c r="H46" s="612"/>
    </row>
    <row r="47" spans="1:8" x14ac:dyDescent="0.2">
      <c r="A47" s="613" t="s">
        <v>1342</v>
      </c>
      <c r="B47" s="612"/>
      <c r="C47" s="612"/>
      <c r="D47" s="612"/>
      <c r="E47" s="612"/>
      <c r="F47" s="612"/>
      <c r="G47" s="612"/>
      <c r="H47" s="612"/>
    </row>
    <row r="48" spans="1:8" ht="43.5" customHeight="1" x14ac:dyDescent="0.2">
      <c r="A48" s="612"/>
      <c r="B48" s="907" t="s">
        <v>1382</v>
      </c>
      <c r="C48" s="907"/>
      <c r="D48" s="907"/>
      <c r="E48" s="907"/>
      <c r="F48" s="907"/>
      <c r="G48" s="907"/>
      <c r="H48" s="907"/>
    </row>
    <row r="49" spans="1:8" x14ac:dyDescent="0.2">
      <c r="A49" s="612"/>
      <c r="B49" s="907" t="s">
        <v>1343</v>
      </c>
      <c r="C49" s="907"/>
      <c r="D49" s="907"/>
      <c r="E49" s="907"/>
      <c r="F49" s="907"/>
      <c r="G49" s="907"/>
      <c r="H49" s="907"/>
    </row>
    <row r="50" spans="1:8" x14ac:dyDescent="0.2">
      <c r="B50" s="598"/>
    </row>
    <row r="51" spans="1:8" x14ac:dyDescent="0.2">
      <c r="B51" s="598"/>
    </row>
    <row r="52" spans="1:8" x14ac:dyDescent="0.2">
      <c r="B52" s="598"/>
    </row>
    <row r="53" spans="1:8" x14ac:dyDescent="0.2">
      <c r="B53" s="598"/>
    </row>
  </sheetData>
  <sheetProtection algorithmName="SHA-512" hashValue="jH96jvb85PqEkNvBlJRd0UxSzeLQhmChR51xeBgJhBNJjLa9VNi1Jb1ItAWUDRI495X1uzqbTdjmfkI7aOsrYw==" saltValue="wFgIHVklzEPHXzLovTG+5Q==" spinCount="100000" sheet="1" objects="1" scenarios="1"/>
  <mergeCells count="15">
    <mergeCell ref="A1:G1"/>
    <mergeCell ref="B31:F31"/>
    <mergeCell ref="B40:H40"/>
    <mergeCell ref="B43:H43"/>
    <mergeCell ref="B45:H45"/>
    <mergeCell ref="B41:H41"/>
    <mergeCell ref="B49:H49"/>
    <mergeCell ref="I2:K3"/>
    <mergeCell ref="B48:H48"/>
    <mergeCell ref="J13:N13"/>
    <mergeCell ref="A35:H35"/>
    <mergeCell ref="A36:H36"/>
    <mergeCell ref="B37:H37"/>
    <mergeCell ref="B38:H38"/>
    <mergeCell ref="B39:H39"/>
  </mergeCells>
  <printOptions horizontalCentered="1"/>
  <pageMargins left="0.25" right="0.25" top="0.5" bottom="0.5" header="0.3" footer="0.3"/>
  <pageSetup orientation="portrait" r:id="rId1"/>
  <headerFooter>
    <oddFooter xml:space="preserve">&amp;RLevy Limit Form </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6"/>
  <sheetViews>
    <sheetView workbookViewId="0">
      <selection activeCell="F27" sqref="F27"/>
    </sheetView>
  </sheetViews>
  <sheetFormatPr defaultColWidth="9.140625" defaultRowHeight="12.75" x14ac:dyDescent="0.2"/>
  <cols>
    <col min="1" max="1" width="4" style="274" customWidth="1"/>
    <col min="2" max="2" width="22.5703125" style="274" customWidth="1"/>
    <col min="3" max="10" width="11.42578125" style="274" customWidth="1"/>
    <col min="11" max="16384" width="9.140625" style="274"/>
  </cols>
  <sheetData>
    <row r="1" spans="1:14" ht="18" x14ac:dyDescent="0.25">
      <c r="A1" s="915" t="str">
        <f>CONCATENATE('Basic Data Input'!B5," COUNTY LEVY LIMIT FORM")</f>
        <v>___________ COUNTY LEVY LIMIT FORM</v>
      </c>
      <c r="B1" s="915"/>
      <c r="C1" s="915"/>
      <c r="D1" s="915"/>
      <c r="E1" s="915"/>
      <c r="F1" s="915"/>
      <c r="G1" s="915"/>
      <c r="H1" s="915"/>
      <c r="I1" s="915"/>
      <c r="J1" s="915"/>
    </row>
    <row r="2" spans="1:14" ht="18" x14ac:dyDescent="0.25">
      <c r="A2" s="585"/>
      <c r="B2" s="585"/>
      <c r="C2" s="585"/>
      <c r="D2" s="585"/>
      <c r="E2" s="585"/>
      <c r="F2" s="585"/>
      <c r="G2" s="585"/>
      <c r="H2" s="585"/>
      <c r="I2" s="585"/>
      <c r="J2" s="585"/>
    </row>
    <row r="3" spans="1:14" s="619" customFormat="1" ht="45" x14ac:dyDescent="0.25">
      <c r="A3" s="616"/>
      <c r="B3" s="617" t="s">
        <v>1019</v>
      </c>
      <c r="C3" s="617" t="s">
        <v>1075</v>
      </c>
      <c r="D3" s="617" t="s">
        <v>1020</v>
      </c>
      <c r="E3" s="617" t="s">
        <v>1076</v>
      </c>
      <c r="F3" s="618" t="s">
        <v>1077</v>
      </c>
      <c r="G3" s="618" t="s">
        <v>1078</v>
      </c>
      <c r="H3" s="617" t="s">
        <v>1079</v>
      </c>
      <c r="I3" s="617" t="s">
        <v>1080</v>
      </c>
      <c r="J3" s="617" t="s">
        <v>1081</v>
      </c>
    </row>
    <row r="4" spans="1:14" s="621" customFormat="1" ht="12" thickBot="1" x14ac:dyDescent="0.25">
      <c r="A4" s="620"/>
      <c r="B4" s="620" t="s">
        <v>1082</v>
      </c>
      <c r="C4" s="620" t="s">
        <v>1083</v>
      </c>
      <c r="D4" s="620" t="s">
        <v>1084</v>
      </c>
      <c r="E4" s="620" t="s">
        <v>1085</v>
      </c>
      <c r="F4" s="620" t="s">
        <v>1086</v>
      </c>
      <c r="G4" s="620" t="s">
        <v>1087</v>
      </c>
      <c r="H4" s="620" t="s">
        <v>1088</v>
      </c>
      <c r="I4" s="620" t="s">
        <v>1089</v>
      </c>
      <c r="J4" s="620" t="s">
        <v>1090</v>
      </c>
    </row>
    <row r="5" spans="1:14" s="623" customFormat="1" ht="14.25" x14ac:dyDescent="0.2">
      <c r="A5" s="627"/>
      <c r="B5" s="627" t="s">
        <v>1092</v>
      </c>
      <c r="C5" s="628">
        <v>0.01</v>
      </c>
      <c r="D5" s="628">
        <v>3.5000000000000003E-2</v>
      </c>
      <c r="E5" s="628">
        <v>3.5000000000000003E-2</v>
      </c>
      <c r="F5" s="628">
        <v>0</v>
      </c>
      <c r="G5" s="628">
        <v>0</v>
      </c>
      <c r="H5" s="628">
        <v>0.375</v>
      </c>
      <c r="I5" s="628">
        <v>2.5000000000000001E-3</v>
      </c>
      <c r="J5" s="628">
        <f>SUM(C5:I5)</f>
        <v>0.45750000000000002</v>
      </c>
      <c r="K5" s="622"/>
      <c r="L5" s="622"/>
      <c r="M5" s="622"/>
      <c r="N5" s="622"/>
    </row>
    <row r="6" spans="1:14" ht="13.7" customHeight="1" x14ac:dyDescent="0.2">
      <c r="A6" s="214">
        <v>1</v>
      </c>
      <c r="B6" s="214"/>
      <c r="C6" s="624"/>
      <c r="D6" s="624"/>
      <c r="E6" s="624"/>
      <c r="F6" s="624"/>
      <c r="G6" s="624"/>
      <c r="H6" s="624"/>
      <c r="I6" s="624"/>
      <c r="J6" s="625">
        <f>SUM(C6:I6)</f>
        <v>0</v>
      </c>
      <c r="K6" s="626"/>
      <c r="L6" s="626"/>
      <c r="M6" s="626"/>
      <c r="N6" s="626"/>
    </row>
    <row r="7" spans="1:14" ht="13.7" customHeight="1" x14ac:dyDescent="0.2">
      <c r="A7" s="214">
        <v>2</v>
      </c>
      <c r="B7" s="214"/>
      <c r="C7" s="624"/>
      <c r="D7" s="624"/>
      <c r="E7" s="624"/>
      <c r="F7" s="624"/>
      <c r="G7" s="624"/>
      <c r="H7" s="624"/>
      <c r="I7" s="624"/>
      <c r="J7" s="625">
        <f t="shared" ref="J7:J35" si="0">SUM(C7:I7)</f>
        <v>0</v>
      </c>
      <c r="K7" s="626"/>
      <c r="L7" s="626"/>
      <c r="M7" s="626"/>
      <c r="N7" s="626"/>
    </row>
    <row r="8" spans="1:14" ht="13.7" customHeight="1" x14ac:dyDescent="0.2">
      <c r="A8" s="214">
        <v>3</v>
      </c>
      <c r="B8" s="214"/>
      <c r="C8" s="624"/>
      <c r="D8" s="624"/>
      <c r="E8" s="624"/>
      <c r="F8" s="624"/>
      <c r="G8" s="624"/>
      <c r="H8" s="624"/>
      <c r="I8" s="624"/>
      <c r="J8" s="625">
        <f t="shared" si="0"/>
        <v>0</v>
      </c>
      <c r="K8" s="626"/>
      <c r="L8" s="626"/>
      <c r="M8" s="626"/>
      <c r="N8" s="626"/>
    </row>
    <row r="9" spans="1:14" ht="13.7" customHeight="1" x14ac:dyDescent="0.2">
      <c r="A9" s="214">
        <v>4</v>
      </c>
      <c r="B9" s="214"/>
      <c r="C9" s="624"/>
      <c r="D9" s="624"/>
      <c r="E9" s="624"/>
      <c r="F9" s="624"/>
      <c r="G9" s="624"/>
      <c r="H9" s="624"/>
      <c r="I9" s="624"/>
      <c r="J9" s="625">
        <f t="shared" si="0"/>
        <v>0</v>
      </c>
      <c r="K9" s="626"/>
      <c r="L9" s="626"/>
      <c r="M9" s="626"/>
      <c r="N9" s="626"/>
    </row>
    <row r="10" spans="1:14" ht="13.7" customHeight="1" x14ac:dyDescent="0.2">
      <c r="A10" s="214">
        <v>5</v>
      </c>
      <c r="B10" s="214"/>
      <c r="C10" s="624"/>
      <c r="D10" s="624"/>
      <c r="E10" s="624"/>
      <c r="F10" s="624"/>
      <c r="G10" s="624"/>
      <c r="H10" s="624"/>
      <c r="I10" s="624"/>
      <c r="J10" s="625">
        <f t="shared" si="0"/>
        <v>0</v>
      </c>
      <c r="K10" s="626"/>
      <c r="L10" s="626"/>
      <c r="M10" s="626"/>
      <c r="N10" s="626"/>
    </row>
    <row r="11" spans="1:14" ht="13.7" customHeight="1" x14ac:dyDescent="0.2">
      <c r="A11" s="214">
        <v>6</v>
      </c>
      <c r="B11" s="214"/>
      <c r="C11" s="624"/>
      <c r="D11" s="624"/>
      <c r="E11" s="624"/>
      <c r="F11" s="624"/>
      <c r="G11" s="624"/>
      <c r="H11" s="624"/>
      <c r="I11" s="624"/>
      <c r="J11" s="625">
        <f t="shared" si="0"/>
        <v>0</v>
      </c>
      <c r="K11" s="626"/>
      <c r="L11" s="626"/>
      <c r="M11" s="626"/>
      <c r="N11" s="626"/>
    </row>
    <row r="12" spans="1:14" ht="13.7" customHeight="1" x14ac:dyDescent="0.2">
      <c r="A12" s="214">
        <v>7</v>
      </c>
      <c r="B12" s="214"/>
      <c r="C12" s="624"/>
      <c r="D12" s="624"/>
      <c r="E12" s="624"/>
      <c r="F12" s="624"/>
      <c r="G12" s="624"/>
      <c r="H12" s="624"/>
      <c r="I12" s="624"/>
      <c r="J12" s="625">
        <f t="shared" si="0"/>
        <v>0</v>
      </c>
      <c r="K12" s="626"/>
      <c r="L12" s="626"/>
      <c r="M12" s="626"/>
      <c r="N12" s="626"/>
    </row>
    <row r="13" spans="1:14" ht="13.7" customHeight="1" x14ac:dyDescent="0.2">
      <c r="A13" s="214">
        <v>8</v>
      </c>
      <c r="B13" s="214"/>
      <c r="C13" s="624"/>
      <c r="D13" s="624"/>
      <c r="E13" s="624"/>
      <c r="F13" s="624"/>
      <c r="G13" s="624"/>
      <c r="H13" s="624"/>
      <c r="I13" s="624"/>
      <c r="J13" s="625">
        <f t="shared" si="0"/>
        <v>0</v>
      </c>
      <c r="K13" s="626"/>
      <c r="L13" s="626"/>
      <c r="M13" s="626"/>
      <c r="N13" s="626"/>
    </row>
    <row r="14" spans="1:14" ht="13.7" customHeight="1" x14ac:dyDescent="0.2">
      <c r="A14" s="214">
        <v>9</v>
      </c>
      <c r="B14" s="214"/>
      <c r="C14" s="624"/>
      <c r="D14" s="624"/>
      <c r="E14" s="624"/>
      <c r="F14" s="624"/>
      <c r="G14" s="624"/>
      <c r="H14" s="624"/>
      <c r="I14" s="624"/>
      <c r="J14" s="625">
        <f t="shared" si="0"/>
        <v>0</v>
      </c>
      <c r="K14" s="626"/>
      <c r="L14" s="626"/>
      <c r="M14" s="626"/>
      <c r="N14" s="626"/>
    </row>
    <row r="15" spans="1:14" ht="13.7" customHeight="1" x14ac:dyDescent="0.2">
      <c r="A15" s="214">
        <v>10</v>
      </c>
      <c r="B15" s="214"/>
      <c r="C15" s="624"/>
      <c r="D15" s="624"/>
      <c r="E15" s="624"/>
      <c r="F15" s="624"/>
      <c r="G15" s="624"/>
      <c r="H15" s="624"/>
      <c r="I15" s="624"/>
      <c r="J15" s="625">
        <f t="shared" si="0"/>
        <v>0</v>
      </c>
      <c r="K15" s="626"/>
      <c r="L15" s="626"/>
      <c r="M15" s="626"/>
      <c r="N15" s="626"/>
    </row>
    <row r="16" spans="1:14" ht="13.7" customHeight="1" x14ac:dyDescent="0.2">
      <c r="A16" s="214">
        <v>11</v>
      </c>
      <c r="B16" s="214"/>
      <c r="C16" s="624"/>
      <c r="D16" s="624"/>
      <c r="E16" s="624"/>
      <c r="F16" s="624"/>
      <c r="G16" s="624"/>
      <c r="H16" s="624"/>
      <c r="I16" s="624"/>
      <c r="J16" s="625">
        <f t="shared" si="0"/>
        <v>0</v>
      </c>
      <c r="K16" s="626"/>
      <c r="L16" s="626"/>
      <c r="M16" s="626"/>
      <c r="N16" s="626"/>
    </row>
    <row r="17" spans="1:14" ht="13.7" customHeight="1" x14ac:dyDescent="0.2">
      <c r="A17" s="214">
        <v>12</v>
      </c>
      <c r="B17" s="214"/>
      <c r="C17" s="624"/>
      <c r="D17" s="624"/>
      <c r="E17" s="624"/>
      <c r="F17" s="624"/>
      <c r="G17" s="624"/>
      <c r="H17" s="624"/>
      <c r="I17" s="624"/>
      <c r="J17" s="625">
        <f t="shared" si="0"/>
        <v>0</v>
      </c>
      <c r="K17" s="626"/>
      <c r="L17" s="626"/>
      <c r="M17" s="626"/>
      <c r="N17" s="626"/>
    </row>
    <row r="18" spans="1:14" ht="13.7" customHeight="1" x14ac:dyDescent="0.2">
      <c r="A18" s="214">
        <v>13</v>
      </c>
      <c r="B18" s="214"/>
      <c r="C18" s="624"/>
      <c r="D18" s="624"/>
      <c r="E18" s="624"/>
      <c r="F18" s="624"/>
      <c r="G18" s="624"/>
      <c r="H18" s="624"/>
      <c r="I18" s="624"/>
      <c r="J18" s="625">
        <f t="shared" si="0"/>
        <v>0</v>
      </c>
      <c r="K18" s="626"/>
      <c r="L18" s="626"/>
      <c r="M18" s="626"/>
      <c r="N18" s="626"/>
    </row>
    <row r="19" spans="1:14" ht="13.7" customHeight="1" x14ac:dyDescent="0.2">
      <c r="A19" s="214">
        <v>14</v>
      </c>
      <c r="B19" s="214"/>
      <c r="C19" s="624"/>
      <c r="D19" s="624"/>
      <c r="E19" s="624"/>
      <c r="F19" s="624"/>
      <c r="G19" s="624"/>
      <c r="H19" s="624"/>
      <c r="I19" s="624"/>
      <c r="J19" s="625">
        <f t="shared" si="0"/>
        <v>0</v>
      </c>
      <c r="K19" s="626"/>
      <c r="L19" s="626"/>
      <c r="M19" s="626"/>
      <c r="N19" s="626"/>
    </row>
    <row r="20" spans="1:14" ht="13.7" customHeight="1" x14ac:dyDescent="0.2">
      <c r="A20" s="214">
        <v>15</v>
      </c>
      <c r="B20" s="214"/>
      <c r="C20" s="624"/>
      <c r="D20" s="624"/>
      <c r="E20" s="624"/>
      <c r="F20" s="624"/>
      <c r="G20" s="624"/>
      <c r="H20" s="624"/>
      <c r="I20" s="624"/>
      <c r="J20" s="625">
        <f t="shared" si="0"/>
        <v>0</v>
      </c>
      <c r="K20" s="626"/>
      <c r="L20" s="626"/>
      <c r="M20" s="626"/>
      <c r="N20" s="626"/>
    </row>
    <row r="21" spans="1:14" ht="13.7" customHeight="1" x14ac:dyDescent="0.2">
      <c r="A21" s="214">
        <v>16</v>
      </c>
      <c r="B21" s="214"/>
      <c r="C21" s="624"/>
      <c r="D21" s="624"/>
      <c r="E21" s="624"/>
      <c r="F21" s="624"/>
      <c r="G21" s="624"/>
      <c r="H21" s="624"/>
      <c r="I21" s="624"/>
      <c r="J21" s="625">
        <f t="shared" si="0"/>
        <v>0</v>
      </c>
      <c r="K21" s="626"/>
      <c r="L21" s="626"/>
      <c r="M21" s="626"/>
      <c r="N21" s="626"/>
    </row>
    <row r="22" spans="1:14" ht="13.7" customHeight="1" x14ac:dyDescent="0.2">
      <c r="A22" s="214">
        <v>17</v>
      </c>
      <c r="B22" s="214"/>
      <c r="C22" s="624"/>
      <c r="D22" s="624"/>
      <c r="E22" s="624"/>
      <c r="F22" s="624"/>
      <c r="G22" s="624"/>
      <c r="H22" s="624"/>
      <c r="I22" s="624"/>
      <c r="J22" s="625">
        <f t="shared" si="0"/>
        <v>0</v>
      </c>
      <c r="K22" s="626"/>
      <c r="L22" s="626"/>
      <c r="M22" s="626"/>
      <c r="N22" s="626"/>
    </row>
    <row r="23" spans="1:14" ht="13.7" customHeight="1" x14ac:dyDescent="0.2">
      <c r="A23" s="214">
        <v>18</v>
      </c>
      <c r="B23" s="214"/>
      <c r="C23" s="624"/>
      <c r="D23" s="624"/>
      <c r="E23" s="624"/>
      <c r="F23" s="624"/>
      <c r="G23" s="624"/>
      <c r="H23" s="624"/>
      <c r="I23" s="624"/>
      <c r="J23" s="625">
        <f t="shared" si="0"/>
        <v>0</v>
      </c>
      <c r="K23" s="626"/>
      <c r="L23" s="626"/>
      <c r="M23" s="626"/>
      <c r="N23" s="626"/>
    </row>
    <row r="24" spans="1:14" ht="13.7" customHeight="1" x14ac:dyDescent="0.2">
      <c r="A24" s="214">
        <v>19</v>
      </c>
      <c r="B24" s="214"/>
      <c r="C24" s="624"/>
      <c r="D24" s="624"/>
      <c r="E24" s="624"/>
      <c r="F24" s="624"/>
      <c r="G24" s="624"/>
      <c r="H24" s="624"/>
      <c r="I24" s="624"/>
      <c r="J24" s="625">
        <f t="shared" si="0"/>
        <v>0</v>
      </c>
      <c r="K24" s="626"/>
      <c r="L24" s="626"/>
      <c r="M24" s="626"/>
      <c r="N24" s="626"/>
    </row>
    <row r="25" spans="1:14" ht="13.7" customHeight="1" x14ac:dyDescent="0.2">
      <c r="A25" s="214">
        <v>20</v>
      </c>
      <c r="B25" s="214"/>
      <c r="C25" s="624"/>
      <c r="D25" s="624"/>
      <c r="E25" s="624"/>
      <c r="F25" s="624"/>
      <c r="G25" s="624"/>
      <c r="H25" s="624"/>
      <c r="I25" s="624"/>
      <c r="J25" s="625">
        <f t="shared" si="0"/>
        <v>0</v>
      </c>
      <c r="K25" s="626"/>
      <c r="L25" s="626"/>
      <c r="M25" s="626"/>
      <c r="N25" s="626"/>
    </row>
    <row r="26" spans="1:14" ht="13.7" customHeight="1" x14ac:dyDescent="0.2">
      <c r="A26" s="214">
        <v>21</v>
      </c>
      <c r="B26" s="214"/>
      <c r="C26" s="624"/>
      <c r="D26" s="624"/>
      <c r="E26" s="624"/>
      <c r="F26" s="624"/>
      <c r="G26" s="624"/>
      <c r="H26" s="624"/>
      <c r="I26" s="624"/>
      <c r="J26" s="625">
        <f t="shared" si="0"/>
        <v>0</v>
      </c>
      <c r="K26" s="626"/>
      <c r="L26" s="626"/>
      <c r="M26" s="626"/>
      <c r="N26" s="626"/>
    </row>
    <row r="27" spans="1:14" ht="13.7" customHeight="1" x14ac:dyDescent="0.2">
      <c r="A27" s="214">
        <v>22</v>
      </c>
      <c r="B27" s="214"/>
      <c r="C27" s="624"/>
      <c r="D27" s="624"/>
      <c r="E27" s="624"/>
      <c r="F27" s="624"/>
      <c r="G27" s="624"/>
      <c r="H27" s="624"/>
      <c r="I27" s="624"/>
      <c r="J27" s="625">
        <f t="shared" si="0"/>
        <v>0</v>
      </c>
      <c r="K27" s="626"/>
      <c r="L27" s="626"/>
      <c r="M27" s="626"/>
      <c r="N27" s="626"/>
    </row>
    <row r="28" spans="1:14" ht="13.7" customHeight="1" x14ac:dyDescent="0.2">
      <c r="A28" s="214">
        <v>23</v>
      </c>
      <c r="B28" s="214"/>
      <c r="C28" s="624"/>
      <c r="D28" s="624"/>
      <c r="E28" s="624"/>
      <c r="F28" s="624"/>
      <c r="G28" s="624"/>
      <c r="H28" s="624"/>
      <c r="I28" s="624"/>
      <c r="J28" s="625">
        <f t="shared" si="0"/>
        <v>0</v>
      </c>
      <c r="K28" s="626"/>
      <c r="L28" s="626"/>
      <c r="M28" s="626"/>
      <c r="N28" s="626"/>
    </row>
    <row r="29" spans="1:14" ht="13.7" customHeight="1" x14ac:dyDescent="0.2">
      <c r="A29" s="214">
        <v>24</v>
      </c>
      <c r="B29" s="214"/>
      <c r="C29" s="624"/>
      <c r="D29" s="624"/>
      <c r="E29" s="624"/>
      <c r="F29" s="624"/>
      <c r="G29" s="624"/>
      <c r="H29" s="624"/>
      <c r="I29" s="624"/>
      <c r="J29" s="625">
        <f t="shared" si="0"/>
        <v>0</v>
      </c>
      <c r="K29" s="626"/>
      <c r="L29" s="626"/>
      <c r="M29" s="626"/>
      <c r="N29" s="626"/>
    </row>
    <row r="30" spans="1:14" ht="13.7" customHeight="1" x14ac:dyDescent="0.2">
      <c r="A30" s="214">
        <v>28</v>
      </c>
      <c r="B30" s="214"/>
      <c r="C30" s="624"/>
      <c r="D30" s="624"/>
      <c r="E30" s="624"/>
      <c r="F30" s="624"/>
      <c r="G30" s="624"/>
      <c r="H30" s="624"/>
      <c r="I30" s="624"/>
      <c r="J30" s="625">
        <f t="shared" si="0"/>
        <v>0</v>
      </c>
      <c r="K30" s="626"/>
      <c r="L30" s="626"/>
      <c r="M30" s="626"/>
      <c r="N30" s="626"/>
    </row>
    <row r="31" spans="1:14" ht="13.7" customHeight="1" x14ac:dyDescent="0.2">
      <c r="A31" s="214">
        <v>29</v>
      </c>
      <c r="B31" s="214"/>
      <c r="C31" s="624"/>
      <c r="D31" s="624"/>
      <c r="E31" s="624"/>
      <c r="F31" s="624"/>
      <c r="G31" s="624"/>
      <c r="H31" s="624"/>
      <c r="I31" s="624"/>
      <c r="J31" s="625">
        <f t="shared" si="0"/>
        <v>0</v>
      </c>
      <c r="K31" s="626"/>
      <c r="L31" s="626"/>
      <c r="M31" s="626"/>
      <c r="N31" s="626"/>
    </row>
    <row r="32" spans="1:14" ht="13.7" customHeight="1" x14ac:dyDescent="0.2">
      <c r="A32" s="214">
        <v>30</v>
      </c>
      <c r="B32" s="214"/>
      <c r="C32" s="624"/>
      <c r="D32" s="624"/>
      <c r="E32" s="624"/>
      <c r="F32" s="624"/>
      <c r="G32" s="624"/>
      <c r="H32" s="624"/>
      <c r="I32" s="624"/>
      <c r="J32" s="625">
        <f t="shared" si="0"/>
        <v>0</v>
      </c>
      <c r="K32" s="626"/>
      <c r="L32" s="626"/>
      <c r="M32" s="626"/>
      <c r="N32" s="626"/>
    </row>
    <row r="33" spans="1:14" ht="13.7" customHeight="1" x14ac:dyDescent="0.2">
      <c r="A33" s="214">
        <v>31</v>
      </c>
      <c r="B33" s="214"/>
      <c r="C33" s="624"/>
      <c r="D33" s="624"/>
      <c r="E33" s="624"/>
      <c r="F33" s="624"/>
      <c r="G33" s="624"/>
      <c r="H33" s="624"/>
      <c r="I33" s="624"/>
      <c r="J33" s="625">
        <f t="shared" si="0"/>
        <v>0</v>
      </c>
      <c r="K33" s="626"/>
      <c r="L33" s="626"/>
      <c r="M33" s="626"/>
      <c r="N33" s="626"/>
    </row>
    <row r="34" spans="1:14" ht="13.7" customHeight="1" x14ac:dyDescent="0.2">
      <c r="A34" s="214">
        <v>32</v>
      </c>
      <c r="B34" s="214"/>
      <c r="C34" s="624"/>
      <c r="D34" s="624"/>
      <c r="E34" s="624"/>
      <c r="F34" s="624"/>
      <c r="G34" s="624"/>
      <c r="H34" s="624"/>
      <c r="I34" s="624"/>
      <c r="J34" s="625">
        <f t="shared" si="0"/>
        <v>0</v>
      </c>
      <c r="K34" s="626"/>
      <c r="L34" s="626"/>
      <c r="M34" s="626"/>
      <c r="N34" s="626"/>
    </row>
    <row r="35" spans="1:14" ht="13.7" customHeight="1" x14ac:dyDescent="0.2">
      <c r="A35" s="214">
        <v>33</v>
      </c>
      <c r="B35" s="214"/>
      <c r="C35" s="624"/>
      <c r="D35" s="624"/>
      <c r="E35" s="624"/>
      <c r="F35" s="624"/>
      <c r="G35" s="624"/>
      <c r="H35" s="624"/>
      <c r="I35" s="624"/>
      <c r="J35" s="625">
        <f t="shared" si="0"/>
        <v>0</v>
      </c>
      <c r="K35" s="626"/>
      <c r="L35" s="626"/>
      <c r="M35" s="626"/>
      <c r="N35" s="626"/>
    </row>
    <row r="36" spans="1:14" ht="6" customHeight="1" x14ac:dyDescent="0.2">
      <c r="C36" s="626"/>
      <c r="D36" s="626"/>
      <c r="E36" s="626"/>
      <c r="F36" s="626"/>
      <c r="G36" s="626"/>
      <c r="H36" s="626"/>
      <c r="I36" s="626"/>
      <c r="J36" s="626"/>
      <c r="K36" s="626"/>
      <c r="L36" s="626"/>
      <c r="M36" s="626"/>
      <c r="N36" s="626"/>
    </row>
  </sheetData>
  <sheetProtection sheet="1" objects="1" scenarios="1"/>
  <mergeCells count="1">
    <mergeCell ref="A1:J1"/>
  </mergeCells>
  <printOptions horizontalCentered="1"/>
  <pageMargins left="0.25" right="0.25" top="0.5" bottom="0.5" header="0.3" footer="0.3"/>
  <pageSetup orientation="landscape" r:id="rId1"/>
  <headerFooter>
    <oddFooter>&amp;RLevy Limit Form - Page 2</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8"/>
  <sheetViews>
    <sheetView workbookViewId="0">
      <selection activeCell="C10" sqref="C10"/>
    </sheetView>
  </sheetViews>
  <sheetFormatPr defaultColWidth="9.140625" defaultRowHeight="12.75" x14ac:dyDescent="0.2"/>
  <cols>
    <col min="1" max="1" width="2.5703125" style="629" customWidth="1"/>
    <col min="2" max="2" width="20.5703125" style="629" customWidth="1"/>
    <col min="3" max="4" width="14.5703125" style="629" customWidth="1"/>
    <col min="5" max="5" width="16.5703125" style="629" customWidth="1"/>
    <col min="6" max="8" width="10.5703125" style="629" customWidth="1"/>
    <col min="9" max="16384" width="9.140625" style="629"/>
  </cols>
  <sheetData>
    <row r="1" spans="1:14" ht="18" x14ac:dyDescent="0.25">
      <c r="A1" s="916" t="str">
        <f>CONCATENATE('Basic Data Input'!B5," COUNTY LEVY LIMIT FORM")</f>
        <v>___________ COUNTY LEVY LIMIT FORM</v>
      </c>
      <c r="B1" s="916"/>
      <c r="C1" s="916"/>
      <c r="D1" s="916"/>
      <c r="E1" s="916"/>
      <c r="F1" s="916"/>
      <c r="G1" s="916"/>
    </row>
    <row r="2" spans="1:14" x14ac:dyDescent="0.2">
      <c r="A2" s="586"/>
      <c r="B2" s="586"/>
      <c r="C2" s="586"/>
      <c r="D2" s="586"/>
      <c r="E2" s="586"/>
      <c r="F2" s="586"/>
      <c r="G2" s="586"/>
    </row>
    <row r="3" spans="1:14" ht="38.25" x14ac:dyDescent="0.2">
      <c r="A3" s="630"/>
      <c r="B3" s="586" t="s">
        <v>1049</v>
      </c>
      <c r="C3" s="634" t="s">
        <v>1050</v>
      </c>
      <c r="D3" s="634" t="s">
        <v>1051</v>
      </c>
      <c r="E3" s="635" t="s">
        <v>1052</v>
      </c>
      <c r="F3" s="634" t="s">
        <v>1053</v>
      </c>
      <c r="G3" s="634" t="s">
        <v>1054</v>
      </c>
    </row>
    <row r="4" spans="1:14" ht="13.5" thickBot="1" x14ac:dyDescent="0.25">
      <c r="A4" s="586"/>
      <c r="B4" s="631" t="s">
        <v>825</v>
      </c>
      <c r="C4" s="631" t="s">
        <v>826</v>
      </c>
      <c r="D4" s="631" t="s">
        <v>827</v>
      </c>
      <c r="E4" s="631" t="s">
        <v>828</v>
      </c>
      <c r="F4" s="631" t="s">
        <v>829</v>
      </c>
      <c r="G4" s="631" t="s">
        <v>830</v>
      </c>
    </row>
    <row r="5" spans="1:14" x14ac:dyDescent="0.2">
      <c r="A5" s="613" t="s">
        <v>1073</v>
      </c>
      <c r="B5" s="612"/>
      <c r="C5" s="612"/>
      <c r="D5" s="612"/>
      <c r="E5" s="612"/>
      <c r="F5" s="612"/>
      <c r="G5" s="612"/>
    </row>
    <row r="6" spans="1:14" x14ac:dyDescent="0.2">
      <c r="A6" s="612"/>
      <c r="B6" s="636" t="s">
        <v>1074</v>
      </c>
      <c r="C6" s="637">
        <v>4522248.43</v>
      </c>
      <c r="D6" s="637">
        <v>424455.26</v>
      </c>
      <c r="E6" s="638">
        <v>1922639257</v>
      </c>
      <c r="F6" s="639">
        <f t="shared" ref="F6:F48" si="0">IF(C6&gt;1,(C6/E6)*100,0)</f>
        <v>0.23521044904993324</v>
      </c>
      <c r="G6" s="639">
        <f t="shared" ref="G6:G48" si="1">IF(D6&gt;1,(D6/E6)*100,0)</f>
        <v>2.2076697875310265E-2</v>
      </c>
    </row>
    <row r="7" spans="1:14" ht="13.5" customHeight="1" x14ac:dyDescent="0.2">
      <c r="A7" s="640"/>
      <c r="B7" s="641"/>
      <c r="C7" s="642">
        <v>0</v>
      </c>
      <c r="D7" s="642">
        <v>0</v>
      </c>
      <c r="E7" s="642">
        <v>0</v>
      </c>
      <c r="F7" s="643">
        <f t="shared" si="0"/>
        <v>0</v>
      </c>
      <c r="G7" s="643">
        <f t="shared" si="1"/>
        <v>0</v>
      </c>
    </row>
    <row r="8" spans="1:14" ht="13.5" customHeight="1" x14ac:dyDescent="0.2">
      <c r="A8" s="640"/>
      <c r="B8" s="641"/>
      <c r="C8" s="642">
        <v>0</v>
      </c>
      <c r="D8" s="642">
        <v>0</v>
      </c>
      <c r="E8" s="642">
        <v>0</v>
      </c>
      <c r="F8" s="643">
        <f t="shared" si="0"/>
        <v>0</v>
      </c>
      <c r="G8" s="643">
        <f t="shared" si="1"/>
        <v>0</v>
      </c>
    </row>
    <row r="9" spans="1:14" ht="13.5" customHeight="1" x14ac:dyDescent="0.2">
      <c r="A9" s="640"/>
      <c r="B9" s="641"/>
      <c r="C9" s="642">
        <v>0</v>
      </c>
      <c r="D9" s="642">
        <v>0</v>
      </c>
      <c r="E9" s="642">
        <v>0</v>
      </c>
      <c r="F9" s="643">
        <f t="shared" si="0"/>
        <v>0</v>
      </c>
      <c r="G9" s="643">
        <f t="shared" si="1"/>
        <v>0</v>
      </c>
      <c r="H9" s="632"/>
      <c r="I9" s="633"/>
      <c r="J9" s="632"/>
      <c r="K9" s="632"/>
      <c r="L9" s="633"/>
      <c r="M9" s="632"/>
      <c r="N9" s="632"/>
    </row>
    <row r="10" spans="1:14" ht="13.5" customHeight="1" x14ac:dyDescent="0.2">
      <c r="A10" s="640"/>
      <c r="B10" s="641"/>
      <c r="C10" s="642">
        <v>0</v>
      </c>
      <c r="D10" s="642">
        <v>0</v>
      </c>
      <c r="E10" s="642">
        <v>0</v>
      </c>
      <c r="F10" s="643">
        <f t="shared" si="0"/>
        <v>0</v>
      </c>
      <c r="G10" s="643">
        <f t="shared" si="1"/>
        <v>0</v>
      </c>
    </row>
    <row r="11" spans="1:14" ht="13.5" customHeight="1" x14ac:dyDescent="0.2">
      <c r="A11" s="640"/>
      <c r="B11" s="641"/>
      <c r="C11" s="642">
        <v>0</v>
      </c>
      <c r="D11" s="642">
        <v>0</v>
      </c>
      <c r="E11" s="642">
        <v>0</v>
      </c>
      <c r="F11" s="643">
        <f t="shared" si="0"/>
        <v>0</v>
      </c>
      <c r="G11" s="643">
        <f t="shared" si="1"/>
        <v>0</v>
      </c>
    </row>
    <row r="12" spans="1:14" ht="13.5" customHeight="1" x14ac:dyDescent="0.2">
      <c r="A12" s="640"/>
      <c r="B12" s="641"/>
      <c r="C12" s="642">
        <v>0</v>
      </c>
      <c r="D12" s="642">
        <v>0</v>
      </c>
      <c r="E12" s="642">
        <v>0</v>
      </c>
      <c r="F12" s="643">
        <f t="shared" si="0"/>
        <v>0</v>
      </c>
      <c r="G12" s="643">
        <f t="shared" si="1"/>
        <v>0</v>
      </c>
    </row>
    <row r="13" spans="1:14" ht="13.5" customHeight="1" x14ac:dyDescent="0.2">
      <c r="A13" s="640"/>
      <c r="B13" s="641"/>
      <c r="C13" s="642">
        <v>0</v>
      </c>
      <c r="D13" s="642">
        <v>0</v>
      </c>
      <c r="E13" s="642">
        <v>0</v>
      </c>
      <c r="F13" s="643">
        <f t="shared" si="0"/>
        <v>0</v>
      </c>
      <c r="G13" s="643">
        <f t="shared" si="1"/>
        <v>0</v>
      </c>
    </row>
    <row r="14" spans="1:14" ht="13.5" customHeight="1" x14ac:dyDescent="0.2">
      <c r="A14" s="640"/>
      <c r="B14" s="641"/>
      <c r="C14" s="642">
        <v>0</v>
      </c>
      <c r="D14" s="642">
        <v>0</v>
      </c>
      <c r="E14" s="642">
        <v>0</v>
      </c>
      <c r="F14" s="643">
        <f t="shared" si="0"/>
        <v>0</v>
      </c>
      <c r="G14" s="643">
        <f t="shared" si="1"/>
        <v>0</v>
      </c>
    </row>
    <row r="15" spans="1:14" ht="13.5" customHeight="1" x14ac:dyDescent="0.2">
      <c r="A15" s="640"/>
      <c r="B15" s="641"/>
      <c r="C15" s="642">
        <v>0</v>
      </c>
      <c r="D15" s="642">
        <v>0</v>
      </c>
      <c r="E15" s="642">
        <v>0</v>
      </c>
      <c r="F15" s="643">
        <f t="shared" si="0"/>
        <v>0</v>
      </c>
      <c r="G15" s="643">
        <f t="shared" si="1"/>
        <v>0</v>
      </c>
    </row>
    <row r="16" spans="1:14" ht="13.5" customHeight="1" x14ac:dyDescent="0.2">
      <c r="A16" s="640"/>
      <c r="B16" s="641"/>
      <c r="C16" s="642">
        <v>0</v>
      </c>
      <c r="D16" s="642">
        <v>0</v>
      </c>
      <c r="E16" s="642">
        <v>0</v>
      </c>
      <c r="F16" s="643">
        <f t="shared" si="0"/>
        <v>0</v>
      </c>
      <c r="G16" s="643">
        <f t="shared" si="1"/>
        <v>0</v>
      </c>
    </row>
    <row r="17" spans="1:7" ht="13.5" customHeight="1" x14ac:dyDescent="0.2">
      <c r="A17" s="640"/>
      <c r="B17" s="641"/>
      <c r="C17" s="642">
        <v>0</v>
      </c>
      <c r="D17" s="642">
        <v>0</v>
      </c>
      <c r="E17" s="642">
        <v>0</v>
      </c>
      <c r="F17" s="643">
        <f t="shared" si="0"/>
        <v>0</v>
      </c>
      <c r="G17" s="643">
        <f t="shared" si="1"/>
        <v>0</v>
      </c>
    </row>
    <row r="18" spans="1:7" ht="13.5" customHeight="1" x14ac:dyDescent="0.2">
      <c r="A18" s="640"/>
      <c r="B18" s="641"/>
      <c r="C18" s="642">
        <v>0</v>
      </c>
      <c r="D18" s="642">
        <v>0</v>
      </c>
      <c r="E18" s="642">
        <v>0</v>
      </c>
      <c r="F18" s="643">
        <f t="shared" si="0"/>
        <v>0</v>
      </c>
      <c r="G18" s="643">
        <f t="shared" si="1"/>
        <v>0</v>
      </c>
    </row>
    <row r="19" spans="1:7" ht="13.5" customHeight="1" x14ac:dyDescent="0.2">
      <c r="A19" s="640"/>
      <c r="B19" s="641"/>
      <c r="C19" s="642">
        <v>0</v>
      </c>
      <c r="D19" s="642">
        <v>0</v>
      </c>
      <c r="E19" s="642">
        <v>0</v>
      </c>
      <c r="F19" s="643">
        <f t="shared" si="0"/>
        <v>0</v>
      </c>
      <c r="G19" s="643">
        <f t="shared" si="1"/>
        <v>0</v>
      </c>
    </row>
    <row r="20" spans="1:7" ht="13.5" customHeight="1" x14ac:dyDescent="0.2">
      <c r="A20" s="640"/>
      <c r="B20" s="641"/>
      <c r="C20" s="642">
        <v>0</v>
      </c>
      <c r="D20" s="642">
        <v>0</v>
      </c>
      <c r="E20" s="642">
        <v>0</v>
      </c>
      <c r="F20" s="643">
        <f t="shared" si="0"/>
        <v>0</v>
      </c>
      <c r="G20" s="643">
        <f t="shared" si="1"/>
        <v>0</v>
      </c>
    </row>
    <row r="21" spans="1:7" ht="13.5" customHeight="1" x14ac:dyDescent="0.2">
      <c r="A21" s="640"/>
      <c r="B21" s="641"/>
      <c r="C21" s="642">
        <v>0</v>
      </c>
      <c r="D21" s="642">
        <v>0</v>
      </c>
      <c r="E21" s="642">
        <v>0</v>
      </c>
      <c r="F21" s="643">
        <f t="shared" si="0"/>
        <v>0</v>
      </c>
      <c r="G21" s="643">
        <f t="shared" si="1"/>
        <v>0</v>
      </c>
    </row>
    <row r="22" spans="1:7" ht="13.5" customHeight="1" x14ac:dyDescent="0.2">
      <c r="A22" s="640"/>
      <c r="B22" s="641"/>
      <c r="C22" s="642">
        <v>0</v>
      </c>
      <c r="D22" s="642">
        <v>0</v>
      </c>
      <c r="E22" s="642">
        <v>0</v>
      </c>
      <c r="F22" s="643">
        <f t="shared" si="0"/>
        <v>0</v>
      </c>
      <c r="G22" s="643">
        <f t="shared" si="1"/>
        <v>0</v>
      </c>
    </row>
    <row r="23" spans="1:7" ht="13.5" customHeight="1" x14ac:dyDescent="0.2">
      <c r="A23" s="640"/>
      <c r="B23" s="641"/>
      <c r="C23" s="642">
        <v>0</v>
      </c>
      <c r="D23" s="642">
        <v>0</v>
      </c>
      <c r="E23" s="642">
        <v>0</v>
      </c>
      <c r="F23" s="643">
        <f t="shared" si="0"/>
        <v>0</v>
      </c>
      <c r="G23" s="643">
        <f t="shared" si="1"/>
        <v>0</v>
      </c>
    </row>
    <row r="24" spans="1:7" ht="13.5" customHeight="1" x14ac:dyDescent="0.2">
      <c r="A24" s="640"/>
      <c r="B24" s="641"/>
      <c r="C24" s="642">
        <v>0</v>
      </c>
      <c r="D24" s="642">
        <v>0</v>
      </c>
      <c r="E24" s="642">
        <v>0</v>
      </c>
      <c r="F24" s="643">
        <f t="shared" si="0"/>
        <v>0</v>
      </c>
      <c r="G24" s="643">
        <f t="shared" si="1"/>
        <v>0</v>
      </c>
    </row>
    <row r="25" spans="1:7" ht="13.5" customHeight="1" x14ac:dyDescent="0.2">
      <c r="A25" s="640"/>
      <c r="B25" s="641"/>
      <c r="C25" s="642">
        <v>0</v>
      </c>
      <c r="D25" s="642">
        <v>0</v>
      </c>
      <c r="E25" s="642">
        <v>0</v>
      </c>
      <c r="F25" s="643">
        <f t="shared" si="0"/>
        <v>0</v>
      </c>
      <c r="G25" s="643">
        <f t="shared" si="1"/>
        <v>0</v>
      </c>
    </row>
    <row r="26" spans="1:7" ht="13.5" customHeight="1" x14ac:dyDescent="0.2">
      <c r="A26" s="640"/>
      <c r="B26" s="641"/>
      <c r="C26" s="642">
        <v>0</v>
      </c>
      <c r="D26" s="642">
        <v>0</v>
      </c>
      <c r="E26" s="642">
        <v>0</v>
      </c>
      <c r="F26" s="643">
        <f t="shared" si="0"/>
        <v>0</v>
      </c>
      <c r="G26" s="643">
        <f t="shared" si="1"/>
        <v>0</v>
      </c>
    </row>
    <row r="27" spans="1:7" ht="13.5" customHeight="1" x14ac:dyDescent="0.2">
      <c r="A27" s="640"/>
      <c r="B27" s="641"/>
      <c r="C27" s="642">
        <v>0</v>
      </c>
      <c r="D27" s="642">
        <v>0</v>
      </c>
      <c r="E27" s="642">
        <v>0</v>
      </c>
      <c r="F27" s="643">
        <f t="shared" si="0"/>
        <v>0</v>
      </c>
      <c r="G27" s="643">
        <f t="shared" si="1"/>
        <v>0</v>
      </c>
    </row>
    <row r="28" spans="1:7" ht="13.5" customHeight="1" x14ac:dyDescent="0.2">
      <c r="A28" s="640"/>
      <c r="B28" s="641"/>
      <c r="C28" s="642">
        <v>0</v>
      </c>
      <c r="D28" s="642">
        <v>0</v>
      </c>
      <c r="E28" s="642">
        <v>0</v>
      </c>
      <c r="F28" s="643">
        <f t="shared" si="0"/>
        <v>0</v>
      </c>
      <c r="G28" s="643">
        <f t="shared" si="1"/>
        <v>0</v>
      </c>
    </row>
    <row r="29" spans="1:7" ht="13.5" customHeight="1" x14ac:dyDescent="0.2">
      <c r="A29" s="640"/>
      <c r="B29" s="641"/>
      <c r="C29" s="642">
        <v>0</v>
      </c>
      <c r="D29" s="642">
        <v>0</v>
      </c>
      <c r="E29" s="642">
        <v>0</v>
      </c>
      <c r="F29" s="643">
        <f t="shared" si="0"/>
        <v>0</v>
      </c>
      <c r="G29" s="643">
        <f t="shared" si="1"/>
        <v>0</v>
      </c>
    </row>
    <row r="30" spans="1:7" ht="13.5" customHeight="1" x14ac:dyDescent="0.2">
      <c r="A30" s="640"/>
      <c r="B30" s="641"/>
      <c r="C30" s="642">
        <v>0</v>
      </c>
      <c r="D30" s="642">
        <v>0</v>
      </c>
      <c r="E30" s="642">
        <v>0</v>
      </c>
      <c r="F30" s="643">
        <f t="shared" si="0"/>
        <v>0</v>
      </c>
      <c r="G30" s="643">
        <f t="shared" si="1"/>
        <v>0</v>
      </c>
    </row>
    <row r="31" spans="1:7" ht="13.5" customHeight="1" x14ac:dyDescent="0.2">
      <c r="A31" s="640"/>
      <c r="B31" s="641"/>
      <c r="C31" s="642">
        <v>0</v>
      </c>
      <c r="D31" s="642">
        <v>0</v>
      </c>
      <c r="E31" s="642">
        <v>0</v>
      </c>
      <c r="F31" s="643">
        <f t="shared" si="0"/>
        <v>0</v>
      </c>
      <c r="G31" s="643">
        <f t="shared" si="1"/>
        <v>0</v>
      </c>
    </row>
    <row r="32" spans="1:7" ht="13.5" customHeight="1" x14ac:dyDescent="0.2">
      <c r="A32" s="640"/>
      <c r="B32" s="641"/>
      <c r="C32" s="642">
        <v>0</v>
      </c>
      <c r="D32" s="642">
        <v>0</v>
      </c>
      <c r="E32" s="642">
        <v>0</v>
      </c>
      <c r="F32" s="643">
        <f t="shared" si="0"/>
        <v>0</v>
      </c>
      <c r="G32" s="643">
        <f t="shared" si="1"/>
        <v>0</v>
      </c>
    </row>
    <row r="33" spans="1:7" ht="13.5" customHeight="1" x14ac:dyDescent="0.2">
      <c r="A33" s="640"/>
      <c r="B33" s="641"/>
      <c r="C33" s="642">
        <v>0</v>
      </c>
      <c r="D33" s="642">
        <v>0</v>
      </c>
      <c r="E33" s="642">
        <v>0</v>
      </c>
      <c r="F33" s="643">
        <f t="shared" si="0"/>
        <v>0</v>
      </c>
      <c r="G33" s="643">
        <f t="shared" si="1"/>
        <v>0</v>
      </c>
    </row>
    <row r="34" spans="1:7" ht="13.5" customHeight="1" x14ac:dyDescent="0.2">
      <c r="A34" s="640"/>
      <c r="B34" s="641"/>
      <c r="C34" s="642">
        <v>0</v>
      </c>
      <c r="D34" s="642">
        <v>0</v>
      </c>
      <c r="E34" s="642">
        <v>0</v>
      </c>
      <c r="F34" s="643">
        <f t="shared" si="0"/>
        <v>0</v>
      </c>
      <c r="G34" s="643">
        <f t="shared" si="1"/>
        <v>0</v>
      </c>
    </row>
    <row r="35" spans="1:7" ht="13.5" customHeight="1" x14ac:dyDescent="0.2">
      <c r="A35" s="640"/>
      <c r="B35" s="641"/>
      <c r="C35" s="642">
        <v>0</v>
      </c>
      <c r="D35" s="642">
        <v>0</v>
      </c>
      <c r="E35" s="642">
        <v>0</v>
      </c>
      <c r="F35" s="643">
        <f t="shared" si="0"/>
        <v>0</v>
      </c>
      <c r="G35" s="643">
        <f t="shared" si="1"/>
        <v>0</v>
      </c>
    </row>
    <row r="36" spans="1:7" ht="13.5" customHeight="1" x14ac:dyDescent="0.2">
      <c r="A36" s="640"/>
      <c r="B36" s="641"/>
      <c r="C36" s="642">
        <v>0</v>
      </c>
      <c r="D36" s="642">
        <v>0</v>
      </c>
      <c r="E36" s="642">
        <v>0</v>
      </c>
      <c r="F36" s="643">
        <f t="shared" si="0"/>
        <v>0</v>
      </c>
      <c r="G36" s="643">
        <f t="shared" si="1"/>
        <v>0</v>
      </c>
    </row>
    <row r="37" spans="1:7" ht="13.5" customHeight="1" x14ac:dyDescent="0.2">
      <c r="A37" s="640"/>
      <c r="B37" s="641"/>
      <c r="C37" s="642">
        <v>0</v>
      </c>
      <c r="D37" s="642">
        <v>0</v>
      </c>
      <c r="E37" s="642">
        <v>0</v>
      </c>
      <c r="F37" s="643">
        <f t="shared" si="0"/>
        <v>0</v>
      </c>
      <c r="G37" s="643">
        <f t="shared" si="1"/>
        <v>0</v>
      </c>
    </row>
    <row r="38" spans="1:7" ht="13.5" customHeight="1" x14ac:dyDescent="0.2">
      <c r="A38" s="640"/>
      <c r="B38" s="641"/>
      <c r="C38" s="642">
        <v>0</v>
      </c>
      <c r="D38" s="642">
        <v>0</v>
      </c>
      <c r="E38" s="642">
        <v>0</v>
      </c>
      <c r="F38" s="643">
        <f t="shared" si="0"/>
        <v>0</v>
      </c>
      <c r="G38" s="643">
        <f t="shared" si="1"/>
        <v>0</v>
      </c>
    </row>
    <row r="39" spans="1:7" ht="13.5" customHeight="1" x14ac:dyDescent="0.2">
      <c r="A39" s="640"/>
      <c r="B39" s="641"/>
      <c r="C39" s="642">
        <v>0</v>
      </c>
      <c r="D39" s="642">
        <v>0</v>
      </c>
      <c r="E39" s="642">
        <v>0</v>
      </c>
      <c r="F39" s="643">
        <f t="shared" si="0"/>
        <v>0</v>
      </c>
      <c r="G39" s="643">
        <f t="shared" si="1"/>
        <v>0</v>
      </c>
    </row>
    <row r="40" spans="1:7" ht="13.5" customHeight="1" x14ac:dyDescent="0.2">
      <c r="A40" s="640"/>
      <c r="B40" s="641"/>
      <c r="C40" s="642">
        <v>0</v>
      </c>
      <c r="D40" s="642">
        <v>0</v>
      </c>
      <c r="E40" s="642">
        <v>0</v>
      </c>
      <c r="F40" s="643">
        <f t="shared" si="0"/>
        <v>0</v>
      </c>
      <c r="G40" s="643">
        <f t="shared" si="1"/>
        <v>0</v>
      </c>
    </row>
    <row r="41" spans="1:7" ht="13.5" customHeight="1" x14ac:dyDescent="0.2">
      <c r="A41" s="640"/>
      <c r="B41" s="641"/>
      <c r="C41" s="642">
        <v>0</v>
      </c>
      <c r="D41" s="642">
        <v>0</v>
      </c>
      <c r="E41" s="642">
        <v>0</v>
      </c>
      <c r="F41" s="643">
        <f t="shared" si="0"/>
        <v>0</v>
      </c>
      <c r="G41" s="643">
        <f t="shared" si="1"/>
        <v>0</v>
      </c>
    </row>
    <row r="42" spans="1:7" ht="13.5" customHeight="1" x14ac:dyDescent="0.2">
      <c r="A42" s="640"/>
      <c r="B42" s="641"/>
      <c r="C42" s="642">
        <v>0</v>
      </c>
      <c r="D42" s="642">
        <v>0</v>
      </c>
      <c r="E42" s="642">
        <v>0</v>
      </c>
      <c r="F42" s="643">
        <f t="shared" si="0"/>
        <v>0</v>
      </c>
      <c r="G42" s="643">
        <f t="shared" si="1"/>
        <v>0</v>
      </c>
    </row>
    <row r="43" spans="1:7" ht="13.5" customHeight="1" x14ac:dyDescent="0.2">
      <c r="A43" s="640"/>
      <c r="B43" s="641"/>
      <c r="C43" s="642">
        <v>0</v>
      </c>
      <c r="D43" s="642">
        <v>0</v>
      </c>
      <c r="E43" s="642">
        <v>0</v>
      </c>
      <c r="F43" s="643">
        <f t="shared" si="0"/>
        <v>0</v>
      </c>
      <c r="G43" s="643">
        <f t="shared" si="1"/>
        <v>0</v>
      </c>
    </row>
    <row r="44" spans="1:7" ht="13.5" customHeight="1" x14ac:dyDescent="0.2">
      <c r="A44" s="640"/>
      <c r="B44" s="641"/>
      <c r="C44" s="642">
        <v>0</v>
      </c>
      <c r="D44" s="642">
        <v>0</v>
      </c>
      <c r="E44" s="642">
        <v>0</v>
      </c>
      <c r="F44" s="643">
        <f t="shared" si="0"/>
        <v>0</v>
      </c>
      <c r="G44" s="643">
        <f t="shared" si="1"/>
        <v>0</v>
      </c>
    </row>
    <row r="45" spans="1:7" ht="13.5" customHeight="1" x14ac:dyDescent="0.2">
      <c r="A45" s="640"/>
      <c r="B45" s="641"/>
      <c r="C45" s="642">
        <v>0</v>
      </c>
      <c r="D45" s="642">
        <v>0</v>
      </c>
      <c r="E45" s="642">
        <v>0</v>
      </c>
      <c r="F45" s="643">
        <f t="shared" si="0"/>
        <v>0</v>
      </c>
      <c r="G45" s="643">
        <f t="shared" si="1"/>
        <v>0</v>
      </c>
    </row>
    <row r="46" spans="1:7" ht="13.5" customHeight="1" x14ac:dyDescent="0.2">
      <c r="A46" s="640"/>
      <c r="B46" s="641"/>
      <c r="C46" s="642">
        <v>0</v>
      </c>
      <c r="D46" s="642">
        <v>0</v>
      </c>
      <c r="E46" s="642">
        <v>0</v>
      </c>
      <c r="F46" s="643">
        <f t="shared" si="0"/>
        <v>0</v>
      </c>
      <c r="G46" s="643">
        <f t="shared" si="1"/>
        <v>0</v>
      </c>
    </row>
    <row r="47" spans="1:7" ht="13.5" customHeight="1" x14ac:dyDescent="0.2">
      <c r="A47" s="640"/>
      <c r="B47" s="641"/>
      <c r="C47" s="642">
        <v>0</v>
      </c>
      <c r="D47" s="642">
        <v>0</v>
      </c>
      <c r="E47" s="642">
        <v>0</v>
      </c>
      <c r="F47" s="643">
        <f t="shared" si="0"/>
        <v>0</v>
      </c>
      <c r="G47" s="643">
        <f t="shared" si="1"/>
        <v>0</v>
      </c>
    </row>
    <row r="48" spans="1:7" ht="13.5" customHeight="1" x14ac:dyDescent="0.2">
      <c r="A48" s="640"/>
      <c r="B48" s="641"/>
      <c r="C48" s="642">
        <v>0</v>
      </c>
      <c r="D48" s="642">
        <v>0</v>
      </c>
      <c r="E48" s="642">
        <v>0</v>
      </c>
      <c r="F48" s="643">
        <f t="shared" si="0"/>
        <v>0</v>
      </c>
      <c r="G48" s="643">
        <f t="shared" si="1"/>
        <v>0</v>
      </c>
    </row>
  </sheetData>
  <sheetProtection sheet="1" objects="1" scenarios="1"/>
  <mergeCells count="1">
    <mergeCell ref="A1:G1"/>
  </mergeCells>
  <printOptions horizontalCentered="1"/>
  <pageMargins left="0.25" right="0.25" top="0.5" bottom="0.5" header="0.3" footer="0.3"/>
  <pageSetup orientation="portrait" r:id="rId1"/>
  <headerFooter>
    <oddFooter>&amp;RLevy Limit Form - Page 3</oddFooter>
  </headerFooter>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
  <sheetViews>
    <sheetView workbookViewId="0">
      <selection sqref="A1:C1"/>
    </sheetView>
  </sheetViews>
  <sheetFormatPr defaultColWidth="9.140625" defaultRowHeight="12.75" x14ac:dyDescent="0.2"/>
  <cols>
    <col min="1" max="1" width="15.5703125" style="198" customWidth="1"/>
    <col min="2" max="2" width="16.5703125" style="198" customWidth="1"/>
    <col min="3" max="3" width="9.140625" style="198"/>
    <col min="4" max="4" width="20.5703125" style="198" customWidth="1"/>
    <col min="5" max="5" width="15.5703125" style="198" customWidth="1"/>
    <col min="6" max="16384" width="9.140625" style="198"/>
  </cols>
  <sheetData>
    <row r="1" spans="1:13" ht="18" x14ac:dyDescent="0.25">
      <c r="A1" s="917" t="str">
        <f>CONCATENATE('Basic Data Input'!B5," COUNTY")</f>
        <v>___________ COUNTY</v>
      </c>
      <c r="B1" s="917"/>
      <c r="C1" s="917"/>
      <c r="D1" s="917"/>
      <c r="E1" s="917"/>
      <c r="F1" s="197"/>
      <c r="G1" s="197"/>
      <c r="H1" s="197"/>
      <c r="I1" s="197"/>
      <c r="J1" s="197"/>
      <c r="K1" s="197"/>
      <c r="L1" s="197"/>
      <c r="M1" s="197"/>
    </row>
    <row r="2" spans="1:13" ht="24" customHeight="1" x14ac:dyDescent="0.25">
      <c r="A2" s="918" t="s">
        <v>1022</v>
      </c>
      <c r="B2" s="918"/>
      <c r="C2" s="918"/>
      <c r="D2" s="918"/>
      <c r="E2" s="918"/>
    </row>
    <row r="3" spans="1:13" ht="30" customHeight="1" x14ac:dyDescent="0.2"/>
    <row r="4" spans="1:13" ht="15" thickBot="1" x14ac:dyDescent="0.25">
      <c r="A4" s="199"/>
      <c r="B4" s="200" t="s">
        <v>1023</v>
      </c>
      <c r="C4" s="199"/>
      <c r="D4" s="200" t="s">
        <v>1024</v>
      </c>
      <c r="E4" s="199"/>
    </row>
    <row r="5" spans="1:13" ht="24" customHeight="1" x14ac:dyDescent="0.2">
      <c r="A5" s="199"/>
      <c r="B5" s="201">
        <v>2025</v>
      </c>
      <c r="C5" s="199"/>
      <c r="D5" s="195"/>
      <c r="E5" s="199"/>
    </row>
    <row r="6" spans="1:13" ht="24" customHeight="1" x14ac:dyDescent="0.2">
      <c r="A6" s="199"/>
      <c r="B6" s="201">
        <v>2024</v>
      </c>
      <c r="C6" s="199"/>
      <c r="D6" s="196"/>
      <c r="E6" s="199"/>
    </row>
    <row r="7" spans="1:13" ht="24" customHeight="1" x14ac:dyDescent="0.2">
      <c r="A7" s="199"/>
      <c r="B7" s="201">
        <v>2023</v>
      </c>
      <c r="C7" s="199"/>
      <c r="D7" s="196"/>
      <c r="E7" s="199"/>
    </row>
    <row r="8" spans="1:13" ht="14.25" x14ac:dyDescent="0.2">
      <c r="A8" s="199"/>
      <c r="B8" s="199"/>
      <c r="C8" s="199"/>
      <c r="D8" s="199"/>
      <c r="E8" s="199"/>
    </row>
    <row r="9" spans="1:13" ht="14.25" x14ac:dyDescent="0.2">
      <c r="A9" s="199"/>
      <c r="B9" s="199"/>
      <c r="C9" s="199"/>
      <c r="D9" s="199"/>
      <c r="E9" s="199"/>
    </row>
  </sheetData>
  <sheetProtection sheet="1" objects="1" scenarios="1"/>
  <mergeCells count="2">
    <mergeCell ref="A1:E1"/>
    <mergeCell ref="A2:E2"/>
  </mergeCells>
  <printOptions horizontalCentered="1"/>
  <pageMargins left="0.7" right="0.7" top="0.75" bottom="0.75" header="0.3" footer="0.3"/>
  <pageSetup orientation="landscape" horizontalDpi="1200" verticalDpi="1200"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3"/>
  <sheetViews>
    <sheetView workbookViewId="0">
      <selection activeCell="I13" sqref="I13"/>
    </sheetView>
  </sheetViews>
  <sheetFormatPr defaultColWidth="9.140625" defaultRowHeight="12" x14ac:dyDescent="0.2"/>
  <cols>
    <col min="1" max="1" width="29.85546875" style="262" customWidth="1"/>
    <col min="2" max="2" width="17.5703125" style="262" customWidth="1"/>
    <col min="3" max="3" width="52" style="262" customWidth="1"/>
    <col min="4" max="8" width="9.140625" style="262"/>
    <col min="9" max="9" width="40.5703125" style="262" customWidth="1"/>
    <col min="10" max="10" width="21.85546875" style="262" customWidth="1"/>
    <col min="11" max="11" width="21.140625" style="262" customWidth="1"/>
    <col min="12" max="12" width="15.140625" style="262" customWidth="1"/>
    <col min="13" max="13" width="23.5703125" style="262" customWidth="1"/>
    <col min="14" max="16384" width="9.140625" style="262"/>
  </cols>
  <sheetData>
    <row r="1" spans="1:13" ht="16.5" customHeight="1" x14ac:dyDescent="0.25">
      <c r="A1" s="921" t="s">
        <v>1139</v>
      </c>
      <c r="B1" s="921"/>
      <c r="C1" s="921"/>
      <c r="D1" s="261"/>
    </row>
    <row r="2" spans="1:13" ht="16.5" x14ac:dyDescent="0.25">
      <c r="A2" s="922" t="s">
        <v>1584</v>
      </c>
      <c r="B2" s="922"/>
      <c r="C2" s="922"/>
    </row>
    <row r="3" spans="1:13" ht="22.5" customHeight="1" x14ac:dyDescent="0.25">
      <c r="A3" s="925" t="str">
        <f>CONCATENATE('Basic Data Input'!B5, " COUNTY")</f>
        <v>___________ COUNTY</v>
      </c>
      <c r="B3" s="925"/>
      <c r="C3" s="925"/>
      <c r="I3" s="923" t="s">
        <v>1149</v>
      </c>
      <c r="J3" s="923"/>
      <c r="K3" s="923"/>
      <c r="L3" s="923"/>
      <c r="M3" s="923"/>
    </row>
    <row r="4" spans="1:13" ht="8.1" customHeight="1" x14ac:dyDescent="0.2">
      <c r="A4" s="924"/>
      <c r="B4" s="924"/>
      <c r="C4" s="924"/>
      <c r="D4" s="263"/>
      <c r="J4" s="328"/>
      <c r="K4" s="328"/>
      <c r="L4" s="328"/>
    </row>
    <row r="5" spans="1:13" ht="40.5" customHeight="1" thickBot="1" x14ac:dyDescent="0.25">
      <c r="A5" s="269" t="s">
        <v>1140</v>
      </c>
      <c r="B5" s="269" t="s">
        <v>1141</v>
      </c>
      <c r="C5" s="269" t="s">
        <v>1142</v>
      </c>
      <c r="H5" s="280">
        <v>1</v>
      </c>
      <c r="I5" s="919" t="s">
        <v>1412</v>
      </c>
      <c r="J5" s="919"/>
      <c r="K5" s="919"/>
      <c r="L5" s="919"/>
      <c r="M5" s="919"/>
    </row>
    <row r="6" spans="1:13" ht="35.1" customHeight="1" x14ac:dyDescent="0.2">
      <c r="A6" s="264"/>
      <c r="B6" s="264"/>
      <c r="C6" s="264"/>
      <c r="H6" s="280">
        <v>2</v>
      </c>
      <c r="I6" s="280" t="s">
        <v>1156</v>
      </c>
      <c r="J6" s="658"/>
      <c r="K6" s="658"/>
      <c r="L6" s="658"/>
      <c r="M6" s="658"/>
    </row>
    <row r="7" spans="1:13" ht="35.1" customHeight="1" x14ac:dyDescent="0.2">
      <c r="A7" s="264"/>
      <c r="B7" s="264"/>
      <c r="C7" s="264"/>
      <c r="H7" s="280"/>
      <c r="I7" s="658"/>
      <c r="J7" s="658"/>
      <c r="K7" s="658"/>
      <c r="L7" s="658"/>
      <c r="M7" s="658"/>
    </row>
    <row r="8" spans="1:13" ht="35.1" customHeight="1" x14ac:dyDescent="0.2">
      <c r="A8" s="264"/>
      <c r="B8" s="264"/>
      <c r="C8" s="264"/>
      <c r="H8" s="280"/>
      <c r="I8" s="658"/>
      <c r="J8" s="658"/>
      <c r="K8" s="658"/>
      <c r="L8" s="658"/>
      <c r="M8" s="658"/>
    </row>
    <row r="9" spans="1:13" ht="35.1" customHeight="1" x14ac:dyDescent="0.2">
      <c r="A9" s="264"/>
      <c r="B9" s="264"/>
      <c r="C9" s="264"/>
      <c r="H9" s="280"/>
    </row>
    <row r="10" spans="1:13" ht="35.1" customHeight="1" x14ac:dyDescent="0.2">
      <c r="A10" s="264"/>
      <c r="B10" s="264"/>
      <c r="C10" s="264"/>
      <c r="I10" s="919" t="s">
        <v>1150</v>
      </c>
      <c r="J10" s="919"/>
      <c r="K10" s="919"/>
      <c r="L10" s="919"/>
      <c r="M10" s="919"/>
    </row>
    <row r="11" spans="1:13" ht="35.1" customHeight="1" x14ac:dyDescent="0.2">
      <c r="A11" s="264"/>
      <c r="B11" s="264"/>
      <c r="C11" s="264"/>
      <c r="I11" s="920" t="s">
        <v>1606</v>
      </c>
      <c r="J11" s="920"/>
      <c r="K11" s="920"/>
      <c r="L11" s="920"/>
      <c r="M11" s="920"/>
    </row>
    <row r="12" spans="1:13" ht="35.1" customHeight="1" x14ac:dyDescent="0.2">
      <c r="A12" s="264"/>
      <c r="B12" s="264"/>
      <c r="C12" s="264"/>
      <c r="I12" s="920"/>
      <c r="J12" s="920"/>
      <c r="K12" s="920"/>
      <c r="L12" s="920"/>
      <c r="M12" s="920"/>
    </row>
    <row r="13" spans="1:13" ht="35.1" customHeight="1" x14ac:dyDescent="0.25">
      <c r="A13" s="264"/>
      <c r="B13" s="264"/>
      <c r="C13" s="264"/>
      <c r="I13" s="265" t="s">
        <v>1091</v>
      </c>
    </row>
    <row r="14" spans="1:13" ht="35.1" customHeight="1" x14ac:dyDescent="0.2">
      <c r="A14" s="264"/>
      <c r="B14" s="264"/>
      <c r="C14" s="264"/>
      <c r="I14" s="266" t="s">
        <v>1140</v>
      </c>
      <c r="J14" s="266" t="s">
        <v>1141</v>
      </c>
      <c r="K14" s="266" t="s">
        <v>1142</v>
      </c>
      <c r="L14" s="266"/>
    </row>
    <row r="15" spans="1:13" ht="35.1" customHeight="1" x14ac:dyDescent="0.2">
      <c r="A15" s="264"/>
      <c r="B15" s="264"/>
      <c r="C15" s="264"/>
      <c r="I15" s="267" t="s">
        <v>1143</v>
      </c>
      <c r="J15" s="267" t="s">
        <v>1144</v>
      </c>
      <c r="K15" s="267" t="s">
        <v>1145</v>
      </c>
      <c r="L15" s="268"/>
    </row>
    <row r="16" spans="1:13" ht="35.1" customHeight="1" x14ac:dyDescent="0.2">
      <c r="A16" s="264"/>
      <c r="B16" s="264"/>
      <c r="C16" s="264"/>
    </row>
    <row r="17" spans="1:3" ht="35.1" customHeight="1" x14ac:dyDescent="0.2">
      <c r="A17" s="264"/>
      <c r="B17" s="264"/>
      <c r="C17" s="264"/>
    </row>
    <row r="18" spans="1:3" ht="35.1" customHeight="1" x14ac:dyDescent="0.2">
      <c r="A18" s="264"/>
      <c r="B18" s="264"/>
      <c r="C18" s="264"/>
    </row>
    <row r="19" spans="1:3" ht="35.1" customHeight="1" x14ac:dyDescent="0.2">
      <c r="A19" s="264"/>
      <c r="B19" s="264"/>
      <c r="C19" s="264"/>
    </row>
    <row r="20" spans="1:3" ht="35.1" customHeight="1" x14ac:dyDescent="0.2">
      <c r="A20" s="264"/>
      <c r="B20" s="264"/>
      <c r="C20" s="264"/>
    </row>
    <row r="21" spans="1:3" ht="35.1" customHeight="1" x14ac:dyDescent="0.2">
      <c r="A21" s="264"/>
      <c r="B21" s="264"/>
      <c r="C21" s="264"/>
    </row>
    <row r="22" spans="1:3" ht="35.1" customHeight="1" x14ac:dyDescent="0.2">
      <c r="A22" s="264"/>
      <c r="B22" s="264"/>
      <c r="C22" s="264"/>
    </row>
    <row r="23" spans="1:3" ht="24.75" customHeight="1" x14ac:dyDescent="0.2">
      <c r="C23" s="286"/>
    </row>
  </sheetData>
  <sheetProtection sheet="1" objects="1" scenarios="1"/>
  <mergeCells count="8">
    <mergeCell ref="I10:M10"/>
    <mergeCell ref="I11:M12"/>
    <mergeCell ref="A1:C1"/>
    <mergeCell ref="A2:C2"/>
    <mergeCell ref="I3:M3"/>
    <mergeCell ref="I5:M5"/>
    <mergeCell ref="A4:C4"/>
    <mergeCell ref="A3:C3"/>
  </mergeCells>
  <pageMargins left="0.28999999999999998" right="0.24" top="0.36" bottom="0.39"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workbookViewId="0">
      <selection sqref="A1:C1"/>
    </sheetView>
  </sheetViews>
  <sheetFormatPr defaultColWidth="9.140625" defaultRowHeight="12" x14ac:dyDescent="0.2"/>
  <cols>
    <col min="1" max="1" width="34.85546875" style="271" customWidth="1"/>
    <col min="2" max="2" width="17.42578125" style="271" customWidth="1"/>
    <col min="3" max="3" width="43.140625" style="271" customWidth="1"/>
    <col min="4" max="16384" width="9.140625" style="271"/>
  </cols>
  <sheetData>
    <row r="1" spans="1:5" ht="16.5" x14ac:dyDescent="0.25">
      <c r="A1" s="927" t="s">
        <v>1146</v>
      </c>
      <c r="B1" s="927"/>
      <c r="C1" s="927"/>
      <c r="D1" s="270"/>
      <c r="E1" s="270"/>
    </row>
    <row r="2" spans="1:5" ht="16.5" x14ac:dyDescent="0.25">
      <c r="A2" s="928" t="s">
        <v>1584</v>
      </c>
      <c r="B2" s="928"/>
      <c r="C2" s="928"/>
    </row>
    <row r="3" spans="1:5" ht="9" customHeight="1" x14ac:dyDescent="0.25">
      <c r="A3" s="428"/>
      <c r="B3" s="428"/>
      <c r="C3" s="428"/>
    </row>
    <row r="4" spans="1:5" ht="25.5" customHeight="1" x14ac:dyDescent="0.25">
      <c r="A4" s="930" t="str">
        <f>CONCATENATE('Basic Data Input'!B5," COUNTY")</f>
        <v>___________ COUNTY</v>
      </c>
      <c r="B4" s="930"/>
      <c r="C4" s="930"/>
    </row>
    <row r="5" spans="1:5" ht="9.9499999999999993" customHeight="1" x14ac:dyDescent="0.2">
      <c r="A5" s="931"/>
      <c r="B5" s="931"/>
      <c r="C5" s="931"/>
      <c r="D5" s="272"/>
      <c r="E5" s="272"/>
    </row>
    <row r="6" spans="1:5" x14ac:dyDescent="0.2">
      <c r="A6" s="284"/>
      <c r="B6" s="284"/>
      <c r="C6" s="284"/>
    </row>
    <row r="7" spans="1:5" ht="36.75" customHeight="1" x14ac:dyDescent="0.2">
      <c r="A7" s="929" t="s">
        <v>1147</v>
      </c>
      <c r="B7" s="929"/>
      <c r="C7" s="929"/>
    </row>
    <row r="8" spans="1:5" ht="24.75" customHeight="1" x14ac:dyDescent="0.2">
      <c r="A8" s="926"/>
      <c r="B8" s="926"/>
      <c r="C8" s="926"/>
    </row>
    <row r="9" spans="1:5" ht="24.75" customHeight="1" x14ac:dyDescent="0.2">
      <c r="A9" s="926"/>
      <c r="B9" s="926"/>
      <c r="C9" s="926"/>
    </row>
    <row r="10" spans="1:5" ht="24.75" customHeight="1" x14ac:dyDescent="0.2">
      <c r="A10" s="926"/>
      <c r="B10" s="926"/>
      <c r="C10" s="926"/>
    </row>
    <row r="11" spans="1:5" ht="24.75" customHeight="1" x14ac:dyDescent="0.2">
      <c r="A11" s="926"/>
      <c r="B11" s="926"/>
      <c r="C11" s="926"/>
    </row>
    <row r="12" spans="1:5" ht="24.75" customHeight="1" x14ac:dyDescent="0.2">
      <c r="A12" s="926"/>
      <c r="B12" s="926"/>
      <c r="C12" s="926"/>
    </row>
    <row r="13" spans="1:5" ht="24.75" customHeight="1" x14ac:dyDescent="0.2">
      <c r="A13" s="926"/>
      <c r="B13" s="926"/>
      <c r="C13" s="926"/>
    </row>
    <row r="14" spans="1:5" ht="24.75" customHeight="1" x14ac:dyDescent="0.2">
      <c r="A14" s="926"/>
      <c r="B14" s="926"/>
      <c r="C14" s="926"/>
    </row>
    <row r="15" spans="1:5" ht="24.75" customHeight="1" x14ac:dyDescent="0.2">
      <c r="A15" s="926"/>
      <c r="B15" s="926"/>
      <c r="C15" s="926"/>
    </row>
    <row r="16" spans="1:5" ht="24.75" customHeight="1" x14ac:dyDescent="0.2">
      <c r="A16" s="926"/>
      <c r="B16" s="926"/>
      <c r="C16" s="926"/>
    </row>
    <row r="17" spans="1:4" ht="24.75" customHeight="1" x14ac:dyDescent="0.2">
      <c r="A17" s="926"/>
      <c r="B17" s="926"/>
      <c r="C17" s="926"/>
    </row>
    <row r="18" spans="1:4" ht="24.75" customHeight="1" x14ac:dyDescent="0.2">
      <c r="A18" s="926"/>
      <c r="B18" s="926"/>
      <c r="C18" s="926"/>
    </row>
    <row r="19" spans="1:4" ht="24.75" customHeight="1" x14ac:dyDescent="0.2">
      <c r="A19" s="926"/>
      <c r="B19" s="926"/>
      <c r="C19" s="926"/>
    </row>
    <row r="20" spans="1:4" ht="24.75" customHeight="1" x14ac:dyDescent="0.2">
      <c r="A20" s="926"/>
      <c r="B20" s="926"/>
      <c r="C20" s="926"/>
    </row>
    <row r="21" spans="1:4" ht="24.75" customHeight="1" x14ac:dyDescent="0.2">
      <c r="A21" s="926"/>
      <c r="B21" s="926"/>
      <c r="C21" s="926"/>
    </row>
    <row r="23" spans="1:4" ht="15" x14ac:dyDescent="0.25">
      <c r="A23" s="932"/>
      <c r="B23" s="932"/>
      <c r="C23" s="932"/>
      <c r="D23" s="273"/>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7:C7"/>
    <mergeCell ref="A8:C8"/>
    <mergeCell ref="A9:C9"/>
    <mergeCell ref="A10:C10"/>
    <mergeCell ref="A11:C11"/>
    <mergeCell ref="A12:C12"/>
    <mergeCell ref="A13:C13"/>
    <mergeCell ref="A4:C4"/>
    <mergeCell ref="A5:C5"/>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86"/>
  <sheetViews>
    <sheetView workbookViewId="0">
      <selection sqref="A1:C1"/>
    </sheetView>
  </sheetViews>
  <sheetFormatPr defaultColWidth="9.140625" defaultRowHeight="12.75" x14ac:dyDescent="0.2"/>
  <cols>
    <col min="1" max="1" width="3.5703125" style="77" customWidth="1"/>
    <col min="2" max="2" width="8.5703125" style="77" customWidth="1"/>
    <col min="3" max="3" width="38.5703125" style="78" customWidth="1"/>
    <col min="4" max="8" width="16.5703125" style="78" customWidth="1"/>
    <col min="9" max="16384" width="9.140625" style="4"/>
  </cols>
  <sheetData>
    <row r="1" spans="1:8" ht="18" x14ac:dyDescent="0.25">
      <c r="A1" s="24" t="str">
        <f>CONCATENATE('Basic Data Input'!$B$5," COUNTY")</f>
        <v>___________ COUNTY</v>
      </c>
      <c r="B1" s="25"/>
      <c r="C1" s="25"/>
      <c r="D1" s="25"/>
      <c r="E1" s="25"/>
      <c r="F1" s="26"/>
      <c r="G1" s="79" t="s">
        <v>26</v>
      </c>
      <c r="H1" s="80" t="s">
        <v>27</v>
      </c>
    </row>
    <row r="2" spans="1:8" x14ac:dyDescent="0.2">
      <c r="F2" s="81" t="s">
        <v>28</v>
      </c>
      <c r="G2" s="82">
        <v>100</v>
      </c>
      <c r="H2" s="83" t="s">
        <v>29</v>
      </c>
    </row>
    <row r="3" spans="1:8" ht="13.5" thickBot="1" x14ac:dyDescent="0.25">
      <c r="F3" s="84" t="s">
        <v>30</v>
      </c>
      <c r="G3" s="441"/>
      <c r="H3" s="442"/>
    </row>
    <row r="4" spans="1:8" ht="13.5" thickBot="1" x14ac:dyDescent="0.25">
      <c r="A4" s="87" t="s">
        <v>817</v>
      </c>
      <c r="H4" s="88"/>
    </row>
    <row r="5" spans="1:8" x14ac:dyDescent="0.2">
      <c r="A5" s="89"/>
      <c r="B5" s="90"/>
      <c r="C5" s="91"/>
      <c r="D5" s="38"/>
      <c r="E5" s="38"/>
      <c r="F5" s="194" t="s">
        <v>1586</v>
      </c>
      <c r="G5" s="39"/>
      <c r="H5" s="40"/>
    </row>
    <row r="6" spans="1:8" x14ac:dyDescent="0.2">
      <c r="A6" s="92"/>
      <c r="B6" s="43" t="s">
        <v>26</v>
      </c>
      <c r="C6" s="93"/>
      <c r="D6" s="43" t="s">
        <v>13</v>
      </c>
      <c r="E6" s="43" t="s">
        <v>13</v>
      </c>
      <c r="F6" s="43" t="s">
        <v>31</v>
      </c>
      <c r="G6" s="43" t="s">
        <v>32</v>
      </c>
      <c r="H6" s="44"/>
    </row>
    <row r="7" spans="1:8" x14ac:dyDescent="0.2">
      <c r="A7" s="94"/>
      <c r="B7" s="48" t="s">
        <v>33</v>
      </c>
      <c r="C7" s="95"/>
      <c r="D7" s="193" t="s">
        <v>1386</v>
      </c>
      <c r="E7" s="193" t="s">
        <v>1585</v>
      </c>
      <c r="F7" s="43" t="s">
        <v>34</v>
      </c>
      <c r="G7" s="43" t="s">
        <v>35</v>
      </c>
      <c r="H7" s="44" t="s">
        <v>36</v>
      </c>
    </row>
    <row r="8" spans="1:8" x14ac:dyDescent="0.2">
      <c r="A8" s="96"/>
      <c r="B8" s="97"/>
      <c r="C8" s="98"/>
      <c r="D8" s="52">
        <v>1</v>
      </c>
      <c r="E8" s="52">
        <v>2</v>
      </c>
      <c r="F8" s="52">
        <v>3</v>
      </c>
      <c r="G8" s="52">
        <v>4</v>
      </c>
      <c r="H8" s="53">
        <v>5</v>
      </c>
    </row>
    <row r="9" spans="1:8" x14ac:dyDescent="0.2">
      <c r="A9" s="96"/>
      <c r="B9" s="112">
        <v>27100</v>
      </c>
      <c r="C9" s="146" t="s">
        <v>38</v>
      </c>
      <c r="D9" s="136"/>
      <c r="E9" s="136"/>
      <c r="F9" s="136"/>
      <c r="G9" s="136"/>
      <c r="H9" s="137"/>
    </row>
    <row r="10" spans="1:8" x14ac:dyDescent="0.2">
      <c r="A10" s="96"/>
      <c r="B10" s="112"/>
      <c r="C10" s="98"/>
      <c r="D10" s="136"/>
      <c r="E10" s="136"/>
      <c r="F10" s="136"/>
      <c r="G10" s="136"/>
      <c r="H10" s="137"/>
    </row>
    <row r="11" spans="1:8" x14ac:dyDescent="0.2">
      <c r="A11" s="96"/>
      <c r="B11" s="112"/>
      <c r="C11" s="218" t="s">
        <v>1095</v>
      </c>
      <c r="D11" s="431"/>
      <c r="E11" s="431"/>
      <c r="F11" s="431"/>
      <c r="G11" s="431"/>
      <c r="H11" s="432"/>
    </row>
    <row r="12" spans="1:8" x14ac:dyDescent="0.2">
      <c r="A12" s="96"/>
      <c r="B12" s="179" t="s">
        <v>58</v>
      </c>
      <c r="C12" s="180" t="s">
        <v>59</v>
      </c>
      <c r="D12" s="136"/>
      <c r="E12" s="136"/>
      <c r="F12" s="136"/>
      <c r="G12" s="136"/>
      <c r="H12" s="137"/>
    </row>
    <row r="13" spans="1:8" x14ac:dyDescent="0.2">
      <c r="A13" s="96"/>
      <c r="B13" s="97" t="s">
        <v>169</v>
      </c>
      <c r="C13" s="238" t="s">
        <v>1096</v>
      </c>
      <c r="D13" s="136"/>
      <c r="E13" s="136"/>
      <c r="F13" s="136"/>
      <c r="G13" s="136"/>
      <c r="H13" s="137"/>
    </row>
    <row r="14" spans="1:8" x14ac:dyDescent="0.2">
      <c r="A14" s="96"/>
      <c r="B14" s="219" t="s">
        <v>1097</v>
      </c>
      <c r="C14" s="180" t="s">
        <v>57</v>
      </c>
      <c r="D14" s="136"/>
      <c r="E14" s="136"/>
      <c r="F14" s="136"/>
      <c r="G14" s="136"/>
      <c r="H14" s="137"/>
    </row>
    <row r="15" spans="1:8" x14ac:dyDescent="0.2">
      <c r="A15" s="96"/>
      <c r="B15" s="179" t="s">
        <v>215</v>
      </c>
      <c r="C15" s="180" t="s">
        <v>8</v>
      </c>
      <c r="D15" s="136"/>
      <c r="E15" s="136"/>
      <c r="F15" s="136"/>
      <c r="G15" s="136"/>
      <c r="H15" s="137"/>
    </row>
    <row r="16" spans="1:8" x14ac:dyDescent="0.2">
      <c r="A16" s="96"/>
      <c r="B16" s="112"/>
      <c r="C16" s="167"/>
      <c r="D16" s="136"/>
      <c r="E16" s="136"/>
      <c r="F16" s="136"/>
      <c r="G16" s="136"/>
      <c r="H16" s="137"/>
    </row>
    <row r="17" spans="1:8" x14ac:dyDescent="0.2">
      <c r="A17" s="96"/>
      <c r="B17" s="112"/>
      <c r="C17" s="146"/>
      <c r="D17" s="136"/>
      <c r="E17" s="136"/>
      <c r="F17" s="136"/>
      <c r="G17" s="136"/>
      <c r="H17" s="137"/>
    </row>
    <row r="18" spans="1:8" x14ac:dyDescent="0.2">
      <c r="A18" s="96"/>
      <c r="B18" s="112"/>
      <c r="C18" s="146"/>
      <c r="D18" s="136"/>
      <c r="E18" s="136"/>
      <c r="F18" s="136"/>
      <c r="G18" s="136"/>
      <c r="H18" s="137"/>
    </row>
    <row r="19" spans="1:8" x14ac:dyDescent="0.2">
      <c r="A19" s="96"/>
      <c r="B19" s="112"/>
      <c r="C19" s="218" t="s">
        <v>1099</v>
      </c>
      <c r="D19" s="287">
        <f>SUM(D12:D18)</f>
        <v>0</v>
      </c>
      <c r="E19" s="287">
        <f t="shared" ref="E19:H19" si="0">SUM(E12:E18)</f>
        <v>0</v>
      </c>
      <c r="F19" s="287">
        <f t="shared" si="0"/>
        <v>0</v>
      </c>
      <c r="G19" s="287">
        <f t="shared" si="0"/>
        <v>0</v>
      </c>
      <c r="H19" s="287">
        <f t="shared" si="0"/>
        <v>0</v>
      </c>
    </row>
    <row r="20" spans="1:8" x14ac:dyDescent="0.2">
      <c r="A20" s="96"/>
      <c r="B20" s="112"/>
      <c r="C20" s="218" t="s">
        <v>1098</v>
      </c>
      <c r="D20" s="437"/>
      <c r="E20" s="437"/>
      <c r="F20" s="437"/>
      <c r="G20" s="437"/>
      <c r="H20" s="438"/>
    </row>
    <row r="21" spans="1:8" x14ac:dyDescent="0.2">
      <c r="A21" s="96"/>
      <c r="B21" s="221" t="s">
        <v>1104</v>
      </c>
      <c r="C21" s="218" t="s">
        <v>1105</v>
      </c>
      <c r="D21" s="136"/>
      <c r="E21" s="136"/>
      <c r="F21" s="136"/>
      <c r="G21" s="136"/>
      <c r="H21" s="137"/>
    </row>
    <row r="22" spans="1:8" x14ac:dyDescent="0.2">
      <c r="A22" s="96"/>
      <c r="B22" s="221" t="s">
        <v>1106</v>
      </c>
      <c r="C22" s="218" t="s">
        <v>1107</v>
      </c>
      <c r="D22" s="136"/>
      <c r="E22" s="136"/>
      <c r="F22" s="136"/>
      <c r="G22" s="136"/>
      <c r="H22" s="137"/>
    </row>
    <row r="23" spans="1:8" x14ac:dyDescent="0.2">
      <c r="A23" s="96"/>
      <c r="B23" s="112"/>
      <c r="C23" s="146"/>
      <c r="D23" s="136"/>
      <c r="E23" s="136"/>
      <c r="F23" s="136"/>
      <c r="G23" s="136"/>
      <c r="H23" s="137"/>
    </row>
    <row r="24" spans="1:8" x14ac:dyDescent="0.2">
      <c r="A24" s="96"/>
      <c r="B24" s="112"/>
      <c r="C24" s="146"/>
      <c r="D24" s="136"/>
      <c r="E24" s="136"/>
      <c r="F24" s="136"/>
      <c r="G24" s="136"/>
      <c r="H24" s="137"/>
    </row>
    <row r="25" spans="1:8" x14ac:dyDescent="0.2">
      <c r="A25" s="96"/>
      <c r="B25" s="112"/>
      <c r="C25" s="146"/>
      <c r="D25" s="136"/>
      <c r="E25" s="136"/>
      <c r="F25" s="136"/>
      <c r="G25" s="136"/>
      <c r="H25" s="137"/>
    </row>
    <row r="26" spans="1:8" x14ac:dyDescent="0.2">
      <c r="A26" s="96"/>
      <c r="B26" s="112"/>
      <c r="C26" s="146"/>
      <c r="D26" s="136"/>
      <c r="E26" s="136"/>
      <c r="F26" s="136"/>
      <c r="G26" s="136"/>
      <c r="H26" s="137"/>
    </row>
    <row r="27" spans="1:8" x14ac:dyDescent="0.2">
      <c r="A27" s="96"/>
      <c r="B27" s="112"/>
      <c r="C27" s="146"/>
      <c r="D27" s="136"/>
      <c r="E27" s="136"/>
      <c r="F27" s="136"/>
      <c r="G27" s="136"/>
      <c r="H27" s="137"/>
    </row>
    <row r="28" spans="1:8" x14ac:dyDescent="0.2">
      <c r="A28" s="96"/>
      <c r="B28" s="152"/>
      <c r="C28" s="220" t="s">
        <v>1100</v>
      </c>
      <c r="D28" s="288">
        <f>SUM(D21:D27)</f>
        <v>0</v>
      </c>
      <c r="E28" s="288">
        <f t="shared" ref="E28:H28" si="1">SUM(E21:E27)</f>
        <v>0</v>
      </c>
      <c r="F28" s="288">
        <f t="shared" si="1"/>
        <v>0</v>
      </c>
      <c r="G28" s="288">
        <f t="shared" si="1"/>
        <v>0</v>
      </c>
      <c r="H28" s="288">
        <f t="shared" si="1"/>
        <v>0</v>
      </c>
    </row>
    <row r="29" spans="1:8" x14ac:dyDescent="0.2">
      <c r="A29" s="96"/>
      <c r="B29" s="112"/>
      <c r="C29" s="113" t="s">
        <v>39</v>
      </c>
      <c r="D29" s="437"/>
      <c r="E29" s="437"/>
      <c r="F29" s="437"/>
      <c r="G29" s="437"/>
      <c r="H29" s="438"/>
    </row>
    <row r="30" spans="1:8" x14ac:dyDescent="0.2">
      <c r="A30" s="96"/>
      <c r="B30" s="183">
        <v>33020</v>
      </c>
      <c r="C30" s="180" t="s">
        <v>588</v>
      </c>
      <c r="D30" s="136"/>
      <c r="E30" s="136"/>
      <c r="F30" s="136"/>
      <c r="G30" s="136"/>
      <c r="H30" s="137"/>
    </row>
    <row r="31" spans="1:8" x14ac:dyDescent="0.2">
      <c r="A31" s="96"/>
      <c r="B31" s="183">
        <v>33030</v>
      </c>
      <c r="C31" s="180" t="s">
        <v>589</v>
      </c>
      <c r="D31" s="136"/>
      <c r="E31" s="136"/>
      <c r="F31" s="136"/>
      <c r="G31" s="136"/>
      <c r="H31" s="137"/>
    </row>
    <row r="32" spans="1:8" x14ac:dyDescent="0.2">
      <c r="A32" s="96"/>
      <c r="B32" s="183">
        <v>33080</v>
      </c>
      <c r="C32" s="180" t="s">
        <v>590</v>
      </c>
      <c r="D32" s="136"/>
      <c r="E32" s="136"/>
      <c r="F32" s="136"/>
      <c r="G32" s="136"/>
      <c r="H32" s="137"/>
    </row>
    <row r="33" spans="1:8" x14ac:dyDescent="0.2">
      <c r="A33" s="96"/>
      <c r="B33" s="183">
        <v>33101</v>
      </c>
      <c r="C33" s="180" t="s">
        <v>316</v>
      </c>
      <c r="D33" s="136"/>
      <c r="E33" s="136"/>
      <c r="F33" s="136"/>
      <c r="G33" s="136"/>
      <c r="H33" s="137"/>
    </row>
    <row r="34" spans="1:8" x14ac:dyDescent="0.2">
      <c r="A34" s="96"/>
      <c r="B34" s="183">
        <v>33102</v>
      </c>
      <c r="C34" s="180" t="s">
        <v>317</v>
      </c>
      <c r="D34" s="136"/>
      <c r="E34" s="136"/>
      <c r="F34" s="136"/>
      <c r="G34" s="136"/>
      <c r="H34" s="137"/>
    </row>
    <row r="35" spans="1:8" x14ac:dyDescent="0.2">
      <c r="A35" s="96"/>
      <c r="B35" s="183">
        <v>33402</v>
      </c>
      <c r="C35" s="180" t="s">
        <v>596</v>
      </c>
      <c r="D35" s="136"/>
      <c r="E35" s="136"/>
      <c r="F35" s="136"/>
      <c r="G35" s="136"/>
      <c r="H35" s="137"/>
    </row>
    <row r="36" spans="1:8" x14ac:dyDescent="0.2">
      <c r="A36" s="96"/>
      <c r="B36" s="183">
        <v>33601</v>
      </c>
      <c r="C36" s="180" t="s">
        <v>591</v>
      </c>
      <c r="D36" s="136"/>
      <c r="E36" s="136"/>
      <c r="F36" s="136"/>
      <c r="G36" s="136"/>
      <c r="H36" s="137"/>
    </row>
    <row r="37" spans="1:8" x14ac:dyDescent="0.2">
      <c r="A37" s="96"/>
      <c r="B37" s="183">
        <v>33701</v>
      </c>
      <c r="C37" s="180" t="s">
        <v>592</v>
      </c>
      <c r="D37" s="136"/>
      <c r="E37" s="136"/>
      <c r="F37" s="136"/>
      <c r="G37" s="136"/>
      <c r="H37" s="137"/>
    </row>
    <row r="38" spans="1:8" x14ac:dyDescent="0.2">
      <c r="A38" s="96"/>
      <c r="B38" s="183">
        <v>33801</v>
      </c>
      <c r="C38" s="180" t="s">
        <v>593</v>
      </c>
      <c r="D38" s="136"/>
      <c r="E38" s="136"/>
      <c r="F38" s="136"/>
      <c r="G38" s="136"/>
      <c r="H38" s="137"/>
    </row>
    <row r="39" spans="1:8" x14ac:dyDescent="0.2">
      <c r="A39" s="96"/>
      <c r="B39" s="183">
        <v>33802</v>
      </c>
      <c r="C39" s="180" t="s">
        <v>594</v>
      </c>
      <c r="D39" s="136"/>
      <c r="E39" s="136"/>
      <c r="F39" s="136"/>
      <c r="G39" s="136"/>
      <c r="H39" s="137"/>
    </row>
    <row r="40" spans="1:8" x14ac:dyDescent="0.2">
      <c r="A40" s="96"/>
      <c r="B40" s="183">
        <v>33901</v>
      </c>
      <c r="C40" s="180" t="s">
        <v>595</v>
      </c>
      <c r="D40" s="136"/>
      <c r="E40" s="136"/>
      <c r="F40" s="136"/>
      <c r="G40" s="136"/>
      <c r="H40" s="137"/>
    </row>
    <row r="41" spans="1:8" x14ac:dyDescent="0.2">
      <c r="A41" s="96"/>
      <c r="B41" s="183">
        <v>33904</v>
      </c>
      <c r="C41" s="180" t="s">
        <v>597</v>
      </c>
      <c r="D41" s="136"/>
      <c r="E41" s="136"/>
      <c r="F41" s="136"/>
      <c r="G41" s="136"/>
      <c r="H41" s="137"/>
    </row>
    <row r="42" spans="1:8" x14ac:dyDescent="0.2">
      <c r="A42" s="96"/>
      <c r="B42" s="152"/>
      <c r="C42" s="146"/>
      <c r="D42" s="136"/>
      <c r="E42" s="136"/>
      <c r="F42" s="136"/>
      <c r="G42" s="136"/>
      <c r="H42" s="137"/>
    </row>
    <row r="43" spans="1:8" x14ac:dyDescent="0.2">
      <c r="A43" s="96"/>
      <c r="B43" s="152"/>
      <c r="C43" s="146"/>
      <c r="D43" s="136"/>
      <c r="E43" s="136"/>
      <c r="F43" s="136"/>
      <c r="G43" s="136"/>
      <c r="H43" s="137"/>
    </row>
    <row r="44" spans="1:8" x14ac:dyDescent="0.2">
      <c r="A44" s="96"/>
      <c r="B44" s="152"/>
      <c r="C44" s="146"/>
      <c r="D44" s="136"/>
      <c r="E44" s="136"/>
      <c r="F44" s="136"/>
      <c r="G44" s="136"/>
      <c r="H44" s="137"/>
    </row>
    <row r="45" spans="1:8" x14ac:dyDescent="0.2">
      <c r="A45" s="96"/>
      <c r="B45" s="152"/>
      <c r="C45" s="146"/>
      <c r="D45" s="136"/>
      <c r="E45" s="136"/>
      <c r="F45" s="136"/>
      <c r="G45" s="136"/>
      <c r="H45" s="137"/>
    </row>
    <row r="46" spans="1:8" x14ac:dyDescent="0.2">
      <c r="A46" s="96"/>
      <c r="B46" s="152"/>
      <c r="C46" s="146"/>
      <c r="D46" s="136"/>
      <c r="E46" s="136"/>
      <c r="F46" s="136"/>
      <c r="G46" s="136"/>
      <c r="H46" s="137"/>
    </row>
    <row r="47" spans="1:8" x14ac:dyDescent="0.2">
      <c r="A47" s="96"/>
      <c r="B47" s="152"/>
      <c r="C47" s="146"/>
      <c r="D47" s="136"/>
      <c r="E47" s="136"/>
      <c r="F47" s="136"/>
      <c r="G47" s="136"/>
      <c r="H47" s="137"/>
    </row>
    <row r="48" spans="1:8" x14ac:dyDescent="0.2">
      <c r="A48" s="96"/>
      <c r="B48" s="112"/>
      <c r="C48" s="98" t="s">
        <v>442</v>
      </c>
      <c r="D48" s="99">
        <f>SUM(D30:D47)</f>
        <v>0</v>
      </c>
      <c r="E48" s="99">
        <f>SUM(E30:E47)</f>
        <v>0</v>
      </c>
      <c r="F48" s="99">
        <f>SUM(F30:F47)</f>
        <v>0</v>
      </c>
      <c r="G48" s="99">
        <f>SUM(G30:G47)</f>
        <v>0</v>
      </c>
      <c r="H48" s="100">
        <f>SUM(H30:H47)</f>
        <v>0</v>
      </c>
    </row>
    <row r="49" spans="1:8" x14ac:dyDescent="0.2">
      <c r="A49" s="96"/>
      <c r="B49" s="112"/>
      <c r="C49" s="113" t="s">
        <v>43</v>
      </c>
      <c r="D49" s="443"/>
      <c r="E49" s="443"/>
      <c r="F49" s="443"/>
      <c r="G49" s="443"/>
      <c r="H49" s="444"/>
    </row>
    <row r="50" spans="1:8" x14ac:dyDescent="0.2">
      <c r="A50" s="96"/>
      <c r="B50" s="183">
        <v>34001</v>
      </c>
      <c r="C50" s="180" t="s">
        <v>585</v>
      </c>
      <c r="D50" s="136"/>
      <c r="E50" s="136"/>
      <c r="F50" s="136"/>
      <c r="G50" s="136"/>
      <c r="H50" s="137"/>
    </row>
    <row r="51" spans="1:8" x14ac:dyDescent="0.2">
      <c r="A51" s="96"/>
      <c r="B51" s="183">
        <v>34130</v>
      </c>
      <c r="C51" s="180" t="s">
        <v>586</v>
      </c>
      <c r="D51" s="136"/>
      <c r="E51" s="136"/>
      <c r="F51" s="136"/>
      <c r="G51" s="136"/>
      <c r="H51" s="137"/>
    </row>
    <row r="52" spans="1:8" x14ac:dyDescent="0.2">
      <c r="A52" s="96"/>
      <c r="B52" s="183" t="s">
        <v>959</v>
      </c>
      <c r="C52" s="180" t="s">
        <v>960</v>
      </c>
      <c r="D52" s="136"/>
      <c r="E52" s="136"/>
      <c r="F52" s="136"/>
      <c r="G52" s="136"/>
      <c r="H52" s="137"/>
    </row>
    <row r="53" spans="1:8" x14ac:dyDescent="0.2">
      <c r="A53" s="96"/>
      <c r="B53" s="183">
        <v>34401</v>
      </c>
      <c r="C53" s="180" t="s">
        <v>587</v>
      </c>
      <c r="D53" s="136"/>
      <c r="E53" s="136"/>
      <c r="F53" s="443"/>
      <c r="G53" s="443"/>
      <c r="H53" s="444"/>
    </row>
    <row r="54" spans="1:8" x14ac:dyDescent="0.2">
      <c r="A54" s="96"/>
      <c r="B54" s="203" t="s">
        <v>1026</v>
      </c>
      <c r="C54" s="204" t="s">
        <v>1027</v>
      </c>
      <c r="D54" s="136"/>
      <c r="E54" s="136"/>
      <c r="F54" s="443"/>
      <c r="G54" s="443"/>
      <c r="H54" s="443"/>
    </row>
    <row r="55" spans="1:8" x14ac:dyDescent="0.2">
      <c r="A55" s="96"/>
      <c r="B55" s="183" t="s">
        <v>46</v>
      </c>
      <c r="C55" s="180" t="s">
        <v>47</v>
      </c>
      <c r="D55" s="136"/>
      <c r="E55" s="136"/>
      <c r="F55" s="136"/>
      <c r="G55" s="136"/>
      <c r="H55" s="137"/>
    </row>
    <row r="56" spans="1:8" x14ac:dyDescent="0.2">
      <c r="A56" s="96"/>
      <c r="B56" s="183" t="s">
        <v>48</v>
      </c>
      <c r="C56" s="180" t="s">
        <v>49</v>
      </c>
      <c r="D56" s="136"/>
      <c r="E56" s="136"/>
      <c r="F56" s="136"/>
      <c r="G56" s="136"/>
      <c r="H56" s="137"/>
    </row>
    <row r="57" spans="1:8" x14ac:dyDescent="0.2">
      <c r="A57" s="96"/>
      <c r="B57" s="183" t="s">
        <v>318</v>
      </c>
      <c r="C57" s="180" t="s">
        <v>55</v>
      </c>
      <c r="D57" s="136"/>
      <c r="E57" s="141"/>
      <c r="F57" s="141"/>
      <c r="G57" s="141"/>
      <c r="H57" s="142"/>
    </row>
    <row r="58" spans="1:8" x14ac:dyDescent="0.2">
      <c r="A58" s="97"/>
      <c r="B58" s="183" t="s">
        <v>51</v>
      </c>
      <c r="C58" s="180" t="s">
        <v>52</v>
      </c>
      <c r="D58" s="136"/>
      <c r="E58" s="141"/>
      <c r="F58" s="141"/>
      <c r="G58" s="141"/>
      <c r="H58" s="141"/>
    </row>
    <row r="59" spans="1:8" x14ac:dyDescent="0.2">
      <c r="A59" s="97"/>
      <c r="B59" s="203" t="s">
        <v>818</v>
      </c>
      <c r="C59" s="204" t="s">
        <v>50</v>
      </c>
      <c r="D59" s="136"/>
      <c r="E59" s="136"/>
      <c r="F59" s="141"/>
      <c r="G59" s="141"/>
      <c r="H59" s="141"/>
    </row>
    <row r="60" spans="1:8" x14ac:dyDescent="0.2">
      <c r="A60" s="97"/>
      <c r="B60" s="145" t="s">
        <v>53</v>
      </c>
      <c r="C60" s="146" t="s">
        <v>54</v>
      </c>
      <c r="D60" s="136"/>
      <c r="E60" s="136"/>
      <c r="F60" s="136"/>
      <c r="G60" s="136"/>
      <c r="H60" s="136"/>
    </row>
    <row r="61" spans="1:8" x14ac:dyDescent="0.2">
      <c r="A61" s="97"/>
      <c r="B61" s="205" t="s">
        <v>1028</v>
      </c>
      <c r="C61" s="204" t="s">
        <v>1029</v>
      </c>
      <c r="D61" s="141"/>
      <c r="E61" s="141"/>
      <c r="F61" s="141"/>
      <c r="G61" s="141"/>
      <c r="H61" s="141"/>
    </row>
    <row r="62" spans="1:8" x14ac:dyDescent="0.2">
      <c r="A62" s="96"/>
      <c r="B62" s="145"/>
      <c r="C62" s="146"/>
      <c r="D62" s="136"/>
      <c r="E62" s="136"/>
      <c r="F62" s="136"/>
      <c r="G62" s="136"/>
      <c r="H62" s="137"/>
    </row>
    <row r="63" spans="1:8" x14ac:dyDescent="0.2">
      <c r="A63" s="96"/>
      <c r="B63" s="145"/>
      <c r="C63" s="146"/>
      <c r="D63" s="136"/>
      <c r="E63" s="136"/>
      <c r="F63" s="136"/>
      <c r="G63" s="136"/>
      <c r="H63" s="137"/>
    </row>
    <row r="64" spans="1:8" x14ac:dyDescent="0.2">
      <c r="A64" s="96"/>
      <c r="B64" s="145"/>
      <c r="C64" s="146"/>
      <c r="D64" s="136"/>
      <c r="E64" s="136"/>
      <c r="F64" s="136"/>
      <c r="G64" s="136"/>
      <c r="H64" s="137"/>
    </row>
    <row r="65" spans="1:8" x14ac:dyDescent="0.2">
      <c r="A65" s="96"/>
      <c r="B65" s="145"/>
      <c r="C65" s="146"/>
      <c r="D65" s="136"/>
      <c r="E65" s="136"/>
      <c r="F65" s="136"/>
      <c r="G65" s="136"/>
      <c r="H65" s="137"/>
    </row>
    <row r="66" spans="1:8" x14ac:dyDescent="0.2">
      <c r="A66" s="96"/>
      <c r="B66" s="145"/>
      <c r="C66" s="146"/>
      <c r="D66" s="136"/>
      <c r="E66" s="136"/>
      <c r="F66" s="136"/>
      <c r="G66" s="136"/>
      <c r="H66" s="137"/>
    </row>
    <row r="67" spans="1:8" x14ac:dyDescent="0.2">
      <c r="A67" s="96"/>
      <c r="B67" s="145"/>
      <c r="C67" s="146"/>
      <c r="D67" s="136"/>
      <c r="E67" s="136"/>
      <c r="F67" s="136"/>
      <c r="G67" s="136"/>
      <c r="H67" s="137"/>
    </row>
    <row r="68" spans="1:8" x14ac:dyDescent="0.2">
      <c r="A68" s="96"/>
      <c r="B68" s="145"/>
      <c r="C68" s="146"/>
      <c r="D68" s="136"/>
      <c r="E68" s="136"/>
      <c r="F68" s="136"/>
      <c r="G68" s="136"/>
      <c r="H68" s="137"/>
    </row>
    <row r="69" spans="1:8" x14ac:dyDescent="0.2">
      <c r="A69" s="96"/>
      <c r="B69" s="97"/>
      <c r="C69" s="98" t="s">
        <v>443</v>
      </c>
      <c r="D69" s="99">
        <f>SUM(D50:D68)</f>
        <v>0</v>
      </c>
      <c r="E69" s="99">
        <f t="shared" ref="E69:H69" si="2">SUM(E50:E68)</f>
        <v>0</v>
      </c>
      <c r="F69" s="99">
        <f t="shared" si="2"/>
        <v>0</v>
      </c>
      <c r="G69" s="99">
        <f t="shared" si="2"/>
        <v>0</v>
      </c>
      <c r="H69" s="99">
        <f t="shared" si="2"/>
        <v>0</v>
      </c>
    </row>
    <row r="70" spans="1:8" x14ac:dyDescent="0.2">
      <c r="A70" s="96"/>
      <c r="B70" s="97"/>
      <c r="C70" s="113" t="s">
        <v>56</v>
      </c>
      <c r="D70" s="429"/>
      <c r="E70" s="429"/>
      <c r="F70" s="429"/>
      <c r="G70" s="429"/>
      <c r="H70" s="430"/>
    </row>
    <row r="71" spans="1:8" x14ac:dyDescent="0.2">
      <c r="A71" s="96"/>
      <c r="B71" s="179" t="s">
        <v>60</v>
      </c>
      <c r="C71" s="180" t="s">
        <v>61</v>
      </c>
      <c r="D71" s="136"/>
      <c r="E71" s="136"/>
      <c r="F71" s="136"/>
      <c r="G71" s="136"/>
      <c r="H71" s="137"/>
    </row>
    <row r="72" spans="1:8" x14ac:dyDescent="0.2">
      <c r="A72" s="96"/>
      <c r="B72" s="179" t="s">
        <v>60</v>
      </c>
      <c r="C72" s="180" t="s">
        <v>61</v>
      </c>
      <c r="D72" s="136"/>
      <c r="E72" s="136"/>
      <c r="F72" s="136"/>
      <c r="G72" s="136"/>
      <c r="H72" s="137"/>
    </row>
    <row r="73" spans="1:8" x14ac:dyDescent="0.2">
      <c r="A73" s="96"/>
      <c r="B73" s="179" t="s">
        <v>60</v>
      </c>
      <c r="C73" s="180" t="s">
        <v>61</v>
      </c>
      <c r="D73" s="136"/>
      <c r="E73" s="136"/>
      <c r="F73" s="136"/>
      <c r="G73" s="136"/>
      <c r="H73" s="137"/>
    </row>
    <row r="74" spans="1:8" x14ac:dyDescent="0.2">
      <c r="A74" s="96"/>
      <c r="B74" s="179" t="s">
        <v>62</v>
      </c>
      <c r="C74" s="180" t="s">
        <v>63</v>
      </c>
      <c r="D74" s="136"/>
      <c r="E74" s="136"/>
      <c r="F74" s="136"/>
      <c r="G74" s="136"/>
      <c r="H74" s="137"/>
    </row>
    <row r="75" spans="1:8" x14ac:dyDescent="0.2">
      <c r="A75" s="96"/>
      <c r="B75" s="179" t="s">
        <v>64</v>
      </c>
      <c r="C75" s="180" t="s">
        <v>833</v>
      </c>
      <c r="D75" s="141"/>
      <c r="E75" s="141"/>
      <c r="F75" s="141"/>
      <c r="G75" s="141"/>
      <c r="H75" s="142"/>
    </row>
    <row r="76" spans="1:8" x14ac:dyDescent="0.2">
      <c r="A76" s="96"/>
      <c r="B76" s="179" t="s">
        <v>65</v>
      </c>
      <c r="C76" s="180" t="s">
        <v>66</v>
      </c>
      <c r="D76" s="136"/>
      <c r="E76" s="136"/>
      <c r="F76" s="136"/>
      <c r="G76" s="136"/>
      <c r="H76" s="137"/>
    </row>
    <row r="77" spans="1:8" x14ac:dyDescent="0.2">
      <c r="A77" s="96"/>
      <c r="B77" s="145"/>
      <c r="C77" s="146"/>
      <c r="D77" s="136"/>
      <c r="E77" s="136"/>
      <c r="F77" s="136"/>
      <c r="G77" s="136"/>
      <c r="H77" s="137"/>
    </row>
    <row r="78" spans="1:8" x14ac:dyDescent="0.2">
      <c r="A78" s="96"/>
      <c r="B78" s="145"/>
      <c r="C78" s="146"/>
      <c r="D78" s="136"/>
      <c r="E78" s="136"/>
      <c r="F78" s="136"/>
      <c r="G78" s="136"/>
      <c r="H78" s="137"/>
    </row>
    <row r="79" spans="1:8" x14ac:dyDescent="0.2">
      <c r="A79" s="96"/>
      <c r="B79" s="145"/>
      <c r="C79" s="146"/>
      <c r="D79" s="136"/>
      <c r="E79" s="136"/>
      <c r="F79" s="136"/>
      <c r="G79" s="136"/>
      <c r="H79" s="137"/>
    </row>
    <row r="80" spans="1:8" x14ac:dyDescent="0.2">
      <c r="A80" s="96"/>
      <c r="B80" s="145"/>
      <c r="C80" s="146"/>
      <c r="D80" s="136"/>
      <c r="E80" s="136"/>
      <c r="F80" s="136"/>
      <c r="G80" s="136"/>
      <c r="H80" s="137"/>
    </row>
    <row r="81" spans="1:8" x14ac:dyDescent="0.2">
      <c r="A81" s="96"/>
      <c r="B81" s="145"/>
      <c r="C81" s="146"/>
      <c r="D81" s="136"/>
      <c r="E81" s="136"/>
      <c r="F81" s="136"/>
      <c r="G81" s="136"/>
      <c r="H81" s="137"/>
    </row>
    <row r="82" spans="1:8" x14ac:dyDescent="0.2">
      <c r="A82" s="222"/>
      <c r="B82" s="232"/>
      <c r="C82" s="233"/>
      <c r="D82" s="224"/>
      <c r="E82" s="224"/>
      <c r="F82" s="224"/>
      <c r="G82" s="224"/>
      <c r="H82" s="226"/>
    </row>
    <row r="83" spans="1:8" x14ac:dyDescent="0.2">
      <c r="A83" s="97"/>
      <c r="B83" s="145"/>
      <c r="C83" s="220" t="s">
        <v>1101</v>
      </c>
      <c r="D83" s="287">
        <f>SUM(D71:D82)</f>
        <v>0</v>
      </c>
      <c r="E83" s="287">
        <f t="shared" ref="E83:H83" si="3">SUM(E71:E82)</f>
        <v>0</v>
      </c>
      <c r="F83" s="287">
        <f t="shared" si="3"/>
        <v>0</v>
      </c>
      <c r="G83" s="287">
        <f t="shared" si="3"/>
        <v>0</v>
      </c>
      <c r="H83" s="287">
        <f t="shared" si="3"/>
        <v>0</v>
      </c>
    </row>
    <row r="84" spans="1:8" x14ac:dyDescent="0.2">
      <c r="A84" s="94"/>
      <c r="B84" s="227"/>
      <c r="C84" s="132" t="s">
        <v>1108</v>
      </c>
      <c r="D84" s="433"/>
      <c r="E84" s="433"/>
      <c r="F84" s="433"/>
      <c r="G84" s="433"/>
      <c r="H84" s="434"/>
    </row>
    <row r="85" spans="1:8" x14ac:dyDescent="0.2">
      <c r="A85" s="96"/>
      <c r="B85" s="179"/>
      <c r="C85" s="180" t="s">
        <v>67</v>
      </c>
      <c r="D85" s="435"/>
      <c r="E85" s="435"/>
      <c r="F85" s="435"/>
      <c r="G85" s="435"/>
      <c r="H85" s="436"/>
    </row>
    <row r="86" spans="1:8" x14ac:dyDescent="0.2">
      <c r="A86" s="96"/>
      <c r="B86" s="179" t="s">
        <v>68</v>
      </c>
      <c r="C86" s="180" t="s">
        <v>69</v>
      </c>
      <c r="D86" s="136"/>
      <c r="E86" s="136"/>
      <c r="F86" s="136"/>
      <c r="G86" s="136"/>
      <c r="H86" s="137"/>
    </row>
    <row r="87" spans="1:8" x14ac:dyDescent="0.2">
      <c r="A87" s="96"/>
      <c r="B87" s="179" t="s">
        <v>70</v>
      </c>
      <c r="C87" s="180" t="s">
        <v>71</v>
      </c>
      <c r="D87" s="141"/>
      <c r="E87" s="141"/>
      <c r="F87" s="141"/>
      <c r="G87" s="141"/>
      <c r="H87" s="142"/>
    </row>
    <row r="88" spans="1:8" x14ac:dyDescent="0.2">
      <c r="A88" s="96"/>
      <c r="B88" s="179" t="s">
        <v>72</v>
      </c>
      <c r="C88" s="180" t="s">
        <v>73</v>
      </c>
      <c r="D88" s="136"/>
      <c r="E88" s="136"/>
      <c r="F88" s="136"/>
      <c r="G88" s="136"/>
      <c r="H88" s="137"/>
    </row>
    <row r="89" spans="1:8" x14ac:dyDescent="0.2">
      <c r="A89" s="96"/>
      <c r="B89" s="179" t="s">
        <v>74</v>
      </c>
      <c r="C89" s="180" t="s">
        <v>75</v>
      </c>
      <c r="D89" s="136"/>
      <c r="E89" s="136"/>
      <c r="F89" s="136"/>
      <c r="G89" s="136"/>
      <c r="H89" s="137"/>
    </row>
    <row r="90" spans="1:8" x14ac:dyDescent="0.2">
      <c r="A90" s="96"/>
      <c r="B90" s="205" t="s">
        <v>1094</v>
      </c>
      <c r="C90" s="204" t="s">
        <v>88</v>
      </c>
      <c r="D90" s="136"/>
      <c r="E90" s="136"/>
      <c r="F90" s="136"/>
      <c r="G90" s="136"/>
      <c r="H90" s="137"/>
    </row>
    <row r="91" spans="1:8" x14ac:dyDescent="0.2">
      <c r="A91" s="96"/>
      <c r="B91" s="179" t="s">
        <v>76</v>
      </c>
      <c r="C91" s="180" t="s">
        <v>819</v>
      </c>
      <c r="D91" s="136"/>
      <c r="E91" s="136"/>
      <c r="F91" s="136"/>
      <c r="G91" s="136"/>
      <c r="H91" s="137"/>
    </row>
    <row r="92" spans="1:8" x14ac:dyDescent="0.2">
      <c r="A92" s="96"/>
      <c r="B92" s="179" t="s">
        <v>77</v>
      </c>
      <c r="C92" s="180" t="s">
        <v>78</v>
      </c>
      <c r="D92" s="136"/>
      <c r="E92" s="136"/>
      <c r="F92" s="136"/>
      <c r="G92" s="136"/>
      <c r="H92" s="137"/>
    </row>
    <row r="93" spans="1:8" x14ac:dyDescent="0.2">
      <c r="A93" s="96"/>
      <c r="B93" s="179" t="s">
        <v>79</v>
      </c>
      <c r="C93" s="180" t="s">
        <v>80</v>
      </c>
      <c r="D93" s="136"/>
      <c r="E93" s="136"/>
      <c r="F93" s="136"/>
      <c r="G93" s="136"/>
      <c r="H93" s="137"/>
    </row>
    <row r="94" spans="1:8" x14ac:dyDescent="0.2">
      <c r="A94" s="96"/>
      <c r="B94" s="179" t="s">
        <v>81</v>
      </c>
      <c r="C94" s="180" t="s">
        <v>82</v>
      </c>
      <c r="D94" s="136"/>
      <c r="E94" s="136"/>
      <c r="F94" s="136"/>
      <c r="G94" s="136"/>
      <c r="H94" s="137"/>
    </row>
    <row r="95" spans="1:8" x14ac:dyDescent="0.2">
      <c r="A95" s="96"/>
      <c r="B95" s="179" t="s">
        <v>83</v>
      </c>
      <c r="C95" s="180" t="s">
        <v>84</v>
      </c>
      <c r="D95" s="136"/>
      <c r="E95" s="136"/>
      <c r="F95" s="136"/>
      <c r="G95" s="136"/>
      <c r="H95" s="137"/>
    </row>
    <row r="96" spans="1:8" x14ac:dyDescent="0.2">
      <c r="A96" s="96"/>
      <c r="B96" s="179" t="s">
        <v>85</v>
      </c>
      <c r="C96" s="180" t="s">
        <v>86</v>
      </c>
      <c r="D96" s="136"/>
      <c r="E96" s="136"/>
      <c r="F96" s="136"/>
      <c r="G96" s="136"/>
      <c r="H96" s="137"/>
    </row>
    <row r="97" spans="1:8" x14ac:dyDescent="0.2">
      <c r="A97" s="96"/>
      <c r="B97" s="145"/>
      <c r="C97" s="146"/>
      <c r="D97" s="136"/>
      <c r="E97" s="136"/>
      <c r="F97" s="136"/>
      <c r="G97" s="136"/>
      <c r="H97" s="137"/>
    </row>
    <row r="98" spans="1:8" x14ac:dyDescent="0.2">
      <c r="A98" s="96"/>
      <c r="B98" s="145"/>
      <c r="C98" s="146"/>
      <c r="D98" s="136"/>
      <c r="E98" s="136"/>
      <c r="F98" s="136"/>
      <c r="G98" s="136"/>
      <c r="H98" s="137"/>
    </row>
    <row r="99" spans="1:8" x14ac:dyDescent="0.2">
      <c r="A99" s="96"/>
      <c r="B99" s="154"/>
      <c r="C99" s="154"/>
      <c r="D99" s="136"/>
      <c r="E99" s="136"/>
      <c r="F99" s="136"/>
      <c r="G99" s="136"/>
      <c r="H99" s="137"/>
    </row>
    <row r="100" spans="1:8" x14ac:dyDescent="0.2">
      <c r="A100" s="96"/>
      <c r="B100" s="145"/>
      <c r="C100" s="146"/>
      <c r="D100" s="141"/>
      <c r="E100" s="141"/>
      <c r="F100" s="141"/>
      <c r="G100" s="141"/>
      <c r="H100" s="142"/>
    </row>
    <row r="101" spans="1:8" x14ac:dyDescent="0.2">
      <c r="A101" s="96"/>
      <c r="B101" s="145"/>
      <c r="C101" s="146"/>
      <c r="D101" s="136"/>
      <c r="E101" s="136"/>
      <c r="F101" s="136"/>
      <c r="G101" s="136"/>
      <c r="H101" s="137"/>
    </row>
    <row r="102" spans="1:8" x14ac:dyDescent="0.2">
      <c r="A102" s="96"/>
      <c r="B102" s="179"/>
      <c r="C102" s="180" t="s">
        <v>87</v>
      </c>
      <c r="D102" s="437"/>
      <c r="E102" s="437"/>
      <c r="F102" s="437"/>
      <c r="G102" s="437"/>
      <c r="H102" s="438"/>
    </row>
    <row r="103" spans="1:8" x14ac:dyDescent="0.2">
      <c r="A103" s="96"/>
      <c r="B103" s="179" t="s">
        <v>89</v>
      </c>
      <c r="C103" s="180" t="s">
        <v>90</v>
      </c>
      <c r="D103" s="136"/>
      <c r="E103" s="136"/>
      <c r="F103" s="136"/>
      <c r="G103" s="136"/>
      <c r="H103" s="137"/>
    </row>
    <row r="104" spans="1:8" x14ac:dyDescent="0.2">
      <c r="A104" s="96"/>
      <c r="B104" s="179" t="s">
        <v>91</v>
      </c>
      <c r="C104" s="180" t="s">
        <v>92</v>
      </c>
      <c r="D104" s="136"/>
      <c r="E104" s="136"/>
      <c r="F104" s="136"/>
      <c r="G104" s="136"/>
      <c r="H104" s="137"/>
    </row>
    <row r="105" spans="1:8" x14ac:dyDescent="0.2">
      <c r="A105" s="96"/>
      <c r="B105" s="179" t="s">
        <v>93</v>
      </c>
      <c r="C105" s="180" t="s">
        <v>94</v>
      </c>
      <c r="D105" s="136"/>
      <c r="E105" s="136"/>
      <c r="F105" s="136"/>
      <c r="G105" s="136"/>
      <c r="H105" s="137"/>
    </row>
    <row r="106" spans="1:8" x14ac:dyDescent="0.2">
      <c r="A106" s="96"/>
      <c r="B106" s="179" t="s">
        <v>319</v>
      </c>
      <c r="C106" s="180" t="s">
        <v>320</v>
      </c>
      <c r="D106" s="136"/>
      <c r="E106" s="136"/>
      <c r="F106" s="136"/>
      <c r="G106" s="136"/>
      <c r="H106" s="137"/>
    </row>
    <row r="107" spans="1:8" x14ac:dyDescent="0.2">
      <c r="A107" s="222"/>
      <c r="B107" s="232"/>
      <c r="C107" s="233"/>
      <c r="D107" s="224"/>
      <c r="E107" s="224"/>
      <c r="F107" s="224"/>
      <c r="G107" s="224"/>
      <c r="H107" s="226"/>
    </row>
    <row r="108" spans="1:8" x14ac:dyDescent="0.2">
      <c r="A108" s="97"/>
      <c r="B108" s="145"/>
      <c r="C108" s="146"/>
      <c r="D108" s="136"/>
      <c r="E108" s="136"/>
      <c r="F108" s="141"/>
      <c r="G108" s="141"/>
      <c r="H108" s="141"/>
    </row>
    <row r="109" spans="1:8" x14ac:dyDescent="0.2">
      <c r="A109" s="97"/>
      <c r="B109" s="179"/>
      <c r="C109" s="180" t="s">
        <v>95</v>
      </c>
      <c r="D109" s="439"/>
      <c r="E109" s="439"/>
      <c r="F109" s="439"/>
      <c r="G109" s="439"/>
      <c r="H109" s="439"/>
    </row>
    <row r="110" spans="1:8" x14ac:dyDescent="0.2">
      <c r="A110" s="94"/>
      <c r="B110" s="227" t="s">
        <v>96</v>
      </c>
      <c r="C110" s="228" t="s">
        <v>90</v>
      </c>
      <c r="D110" s="229"/>
      <c r="E110" s="229"/>
      <c r="F110" s="229"/>
      <c r="G110" s="229"/>
      <c r="H110" s="230"/>
    </row>
    <row r="111" spans="1:8" x14ac:dyDescent="0.2">
      <c r="A111" s="96"/>
      <c r="B111" s="179" t="s">
        <v>97</v>
      </c>
      <c r="C111" s="180" t="s">
        <v>98</v>
      </c>
      <c r="D111" s="141"/>
      <c r="E111" s="141"/>
      <c r="F111" s="141"/>
      <c r="G111" s="141"/>
      <c r="H111" s="142"/>
    </row>
    <row r="112" spans="1:8" x14ac:dyDescent="0.2">
      <c r="A112" s="96"/>
      <c r="B112" s="179" t="s">
        <v>99</v>
      </c>
      <c r="C112" s="180" t="s">
        <v>94</v>
      </c>
      <c r="D112" s="136"/>
      <c r="E112" s="136"/>
      <c r="F112" s="136"/>
      <c r="G112" s="136"/>
      <c r="H112" s="137"/>
    </row>
    <row r="113" spans="1:8" x14ac:dyDescent="0.2">
      <c r="A113" s="96"/>
      <c r="B113" s="179" t="s">
        <v>321</v>
      </c>
      <c r="C113" s="180" t="s">
        <v>322</v>
      </c>
      <c r="D113" s="136"/>
      <c r="E113" s="136"/>
      <c r="F113" s="136"/>
      <c r="G113" s="136"/>
      <c r="H113" s="137"/>
    </row>
    <row r="114" spans="1:8" x14ac:dyDescent="0.2">
      <c r="A114" s="96"/>
      <c r="B114" s="145"/>
      <c r="C114" s="146"/>
      <c r="D114" s="136"/>
      <c r="E114" s="136"/>
      <c r="F114" s="136"/>
      <c r="G114" s="136"/>
      <c r="H114" s="137"/>
    </row>
    <row r="115" spans="1:8" x14ac:dyDescent="0.2">
      <c r="A115" s="96"/>
      <c r="B115" s="145"/>
      <c r="C115" s="146"/>
      <c r="D115" s="136"/>
      <c r="E115" s="136"/>
      <c r="F115" s="136"/>
      <c r="G115" s="136"/>
      <c r="H115" s="137"/>
    </row>
    <row r="116" spans="1:8" x14ac:dyDescent="0.2">
      <c r="A116" s="96"/>
      <c r="B116" s="145"/>
      <c r="C116" s="146"/>
      <c r="D116" s="136"/>
      <c r="E116" s="136"/>
      <c r="F116" s="136"/>
      <c r="G116" s="136"/>
      <c r="H116" s="137"/>
    </row>
    <row r="117" spans="1:8" x14ac:dyDescent="0.2">
      <c r="A117" s="96"/>
      <c r="B117" s="179"/>
      <c r="C117" s="180" t="s">
        <v>100</v>
      </c>
      <c r="D117" s="437"/>
      <c r="E117" s="437"/>
      <c r="F117" s="437"/>
      <c r="G117" s="437"/>
      <c r="H117" s="438"/>
    </row>
    <row r="118" spans="1:8" x14ac:dyDescent="0.2">
      <c r="A118" s="96"/>
      <c r="B118" s="179" t="s">
        <v>101</v>
      </c>
      <c r="C118" s="180" t="s">
        <v>102</v>
      </c>
      <c r="D118" s="136"/>
      <c r="E118" s="136"/>
      <c r="F118" s="136"/>
      <c r="G118" s="136"/>
      <c r="H118" s="137"/>
    </row>
    <row r="119" spans="1:8" x14ac:dyDescent="0.2">
      <c r="A119" s="96"/>
      <c r="B119" s="145"/>
      <c r="C119" s="146"/>
      <c r="D119" s="136"/>
      <c r="E119" s="136"/>
      <c r="F119" s="136"/>
      <c r="G119" s="136"/>
      <c r="H119" s="137"/>
    </row>
    <row r="120" spans="1:8" x14ac:dyDescent="0.2">
      <c r="A120" s="96"/>
      <c r="B120" s="145"/>
      <c r="C120" s="146"/>
      <c r="D120" s="136"/>
      <c r="E120" s="136"/>
      <c r="F120" s="136"/>
      <c r="G120" s="136"/>
      <c r="H120" s="137"/>
    </row>
    <row r="121" spans="1:8" x14ac:dyDescent="0.2">
      <c r="A121" s="96"/>
      <c r="B121" s="145"/>
      <c r="C121" s="146"/>
      <c r="D121" s="136"/>
      <c r="E121" s="136"/>
      <c r="F121" s="136"/>
      <c r="G121" s="136"/>
      <c r="H121" s="137"/>
    </row>
    <row r="122" spans="1:8" x14ac:dyDescent="0.2">
      <c r="A122" s="96"/>
      <c r="B122" s="179"/>
      <c r="C122" s="180" t="s">
        <v>103</v>
      </c>
      <c r="D122" s="437"/>
      <c r="E122" s="437"/>
      <c r="F122" s="437"/>
      <c r="G122" s="437"/>
      <c r="H122" s="438"/>
    </row>
    <row r="123" spans="1:8" x14ac:dyDescent="0.2">
      <c r="A123" s="96"/>
      <c r="B123" s="179" t="s">
        <v>104</v>
      </c>
      <c r="C123" s="180" t="s">
        <v>105</v>
      </c>
      <c r="D123" s="136"/>
      <c r="E123" s="136"/>
      <c r="F123" s="136"/>
      <c r="G123" s="136"/>
      <c r="H123" s="137"/>
    </row>
    <row r="124" spans="1:8" x14ac:dyDescent="0.2">
      <c r="A124" s="96"/>
      <c r="B124" s="179" t="s">
        <v>106</v>
      </c>
      <c r="C124" s="180" t="s">
        <v>323</v>
      </c>
      <c r="D124" s="136"/>
      <c r="E124" s="136"/>
      <c r="F124" s="136"/>
      <c r="G124" s="136"/>
      <c r="H124" s="137"/>
    </row>
    <row r="125" spans="1:8" x14ac:dyDescent="0.2">
      <c r="A125" s="96"/>
      <c r="B125" s="179" t="s">
        <v>107</v>
      </c>
      <c r="C125" s="180" t="s">
        <v>94</v>
      </c>
      <c r="D125" s="136"/>
      <c r="E125" s="136"/>
      <c r="F125" s="136"/>
      <c r="G125" s="136"/>
      <c r="H125" s="137"/>
    </row>
    <row r="126" spans="1:8" x14ac:dyDescent="0.2">
      <c r="A126" s="96"/>
      <c r="B126" s="145"/>
      <c r="C126" s="146"/>
      <c r="D126" s="136"/>
      <c r="E126" s="136"/>
      <c r="F126" s="136"/>
      <c r="G126" s="136"/>
      <c r="H126" s="137"/>
    </row>
    <row r="127" spans="1:8" x14ac:dyDescent="0.2">
      <c r="A127" s="96"/>
      <c r="B127" s="145"/>
      <c r="C127" s="146"/>
      <c r="D127" s="136"/>
      <c r="E127" s="136"/>
      <c r="F127" s="136"/>
      <c r="G127" s="136"/>
      <c r="H127" s="137"/>
    </row>
    <row r="128" spans="1:8" x14ac:dyDescent="0.2">
      <c r="A128" s="96"/>
      <c r="B128" s="145"/>
      <c r="C128" s="146"/>
      <c r="D128" s="136"/>
      <c r="E128" s="136"/>
      <c r="F128" s="136"/>
      <c r="G128" s="136"/>
      <c r="H128" s="137"/>
    </row>
    <row r="129" spans="1:8" x14ac:dyDescent="0.2">
      <c r="A129" s="96"/>
      <c r="B129" s="179"/>
      <c r="C129" s="180" t="s">
        <v>108</v>
      </c>
      <c r="D129" s="437"/>
      <c r="E129" s="437"/>
      <c r="F129" s="437"/>
      <c r="G129" s="437"/>
      <c r="H129" s="438"/>
    </row>
    <row r="130" spans="1:8" x14ac:dyDescent="0.2">
      <c r="A130" s="96"/>
      <c r="B130" s="179" t="s">
        <v>109</v>
      </c>
      <c r="C130" s="180" t="s">
        <v>90</v>
      </c>
      <c r="D130" s="136"/>
      <c r="E130" s="136"/>
      <c r="F130" s="136"/>
      <c r="G130" s="136"/>
      <c r="H130" s="137"/>
    </row>
    <row r="131" spans="1:8" x14ac:dyDescent="0.2">
      <c r="A131" s="96"/>
      <c r="B131" s="179" t="s">
        <v>110</v>
      </c>
      <c r="C131" s="180" t="s">
        <v>92</v>
      </c>
      <c r="D131" s="141"/>
      <c r="E131" s="141"/>
      <c r="F131" s="141"/>
      <c r="G131" s="141"/>
      <c r="H131" s="142"/>
    </row>
    <row r="132" spans="1:8" x14ac:dyDescent="0.2">
      <c r="A132" s="96"/>
      <c r="B132" s="179" t="s">
        <v>111</v>
      </c>
      <c r="C132" s="180" t="s">
        <v>94</v>
      </c>
      <c r="D132" s="136"/>
      <c r="E132" s="136"/>
      <c r="F132" s="136"/>
      <c r="G132" s="136"/>
      <c r="H132" s="137"/>
    </row>
    <row r="133" spans="1:8" x14ac:dyDescent="0.2">
      <c r="A133" s="96"/>
      <c r="B133" s="145"/>
      <c r="C133" s="146"/>
      <c r="D133" s="136"/>
      <c r="E133" s="136"/>
      <c r="F133" s="136"/>
      <c r="G133" s="136"/>
      <c r="H133" s="137"/>
    </row>
    <row r="134" spans="1:8" x14ac:dyDescent="0.2">
      <c r="A134" s="96"/>
      <c r="B134" s="145"/>
      <c r="C134" s="146"/>
      <c r="D134" s="136"/>
      <c r="E134" s="136"/>
      <c r="F134" s="136"/>
      <c r="G134" s="136"/>
      <c r="H134" s="137"/>
    </row>
    <row r="135" spans="1:8" x14ac:dyDescent="0.2">
      <c r="A135" s="96"/>
      <c r="B135" s="179"/>
      <c r="C135" s="180" t="s">
        <v>112</v>
      </c>
      <c r="D135" s="437"/>
      <c r="E135" s="437"/>
      <c r="F135" s="437"/>
      <c r="G135" s="437"/>
      <c r="H135" s="438"/>
    </row>
    <row r="136" spans="1:8" x14ac:dyDescent="0.2">
      <c r="A136" s="96"/>
      <c r="B136" s="179" t="s">
        <v>113</v>
      </c>
      <c r="C136" s="180" t="s">
        <v>114</v>
      </c>
      <c r="D136" s="136"/>
      <c r="E136" s="136"/>
      <c r="F136" s="136"/>
      <c r="G136" s="136"/>
      <c r="H136" s="137"/>
    </row>
    <row r="137" spans="1:8" x14ac:dyDescent="0.2">
      <c r="A137" s="96"/>
      <c r="B137" s="179" t="s">
        <v>115</v>
      </c>
      <c r="C137" s="180" t="s">
        <v>116</v>
      </c>
      <c r="D137" s="136"/>
      <c r="E137" s="136"/>
      <c r="F137" s="136"/>
      <c r="G137" s="136"/>
      <c r="H137" s="137"/>
    </row>
    <row r="138" spans="1:8" x14ac:dyDescent="0.2">
      <c r="A138" s="96"/>
      <c r="B138" s="179" t="s">
        <v>117</v>
      </c>
      <c r="C138" s="180" t="s">
        <v>820</v>
      </c>
      <c r="D138" s="136"/>
      <c r="E138" s="136"/>
      <c r="F138" s="136"/>
      <c r="G138" s="136"/>
      <c r="H138" s="137"/>
    </row>
    <row r="139" spans="1:8" x14ac:dyDescent="0.2">
      <c r="A139" s="222"/>
      <c r="B139" s="225" t="s">
        <v>118</v>
      </c>
      <c r="C139" s="223" t="s">
        <v>119</v>
      </c>
      <c r="D139" s="224"/>
      <c r="E139" s="224"/>
      <c r="F139" s="224"/>
      <c r="G139" s="224"/>
      <c r="H139" s="226"/>
    </row>
    <row r="140" spans="1:8" x14ac:dyDescent="0.2">
      <c r="A140" s="97"/>
      <c r="B140" s="179" t="s">
        <v>120</v>
      </c>
      <c r="C140" s="204" t="s">
        <v>1102</v>
      </c>
      <c r="D140" s="136"/>
      <c r="E140" s="136"/>
      <c r="F140" s="141"/>
      <c r="G140" s="141"/>
      <c r="H140" s="141"/>
    </row>
    <row r="141" spans="1:8" x14ac:dyDescent="0.2">
      <c r="A141" s="97"/>
      <c r="B141" s="179" t="s">
        <v>121</v>
      </c>
      <c r="C141" s="180" t="s">
        <v>324</v>
      </c>
      <c r="D141" s="136"/>
      <c r="E141" s="136"/>
      <c r="F141" s="136"/>
      <c r="G141" s="136"/>
      <c r="H141" s="136"/>
    </row>
    <row r="142" spans="1:8" x14ac:dyDescent="0.2">
      <c r="A142" s="97"/>
      <c r="B142" s="179" t="s">
        <v>821</v>
      </c>
      <c r="C142" s="180" t="s">
        <v>822</v>
      </c>
      <c r="D142" s="136"/>
      <c r="E142" s="136"/>
      <c r="F142" s="136"/>
      <c r="G142" s="136"/>
      <c r="H142" s="136"/>
    </row>
    <row r="143" spans="1:8" x14ac:dyDescent="0.2">
      <c r="A143" s="94"/>
      <c r="B143" s="236"/>
      <c r="C143" s="237"/>
      <c r="D143" s="229"/>
      <c r="E143" s="229"/>
      <c r="F143" s="229"/>
      <c r="G143" s="229"/>
      <c r="H143" s="230"/>
    </row>
    <row r="144" spans="1:8" x14ac:dyDescent="0.2">
      <c r="A144" s="96"/>
      <c r="B144" s="145"/>
      <c r="C144" s="146"/>
      <c r="D144" s="136"/>
      <c r="E144" s="136"/>
      <c r="F144" s="136"/>
      <c r="G144" s="136"/>
      <c r="H144" s="137"/>
    </row>
    <row r="145" spans="1:8" x14ac:dyDescent="0.2">
      <c r="A145" s="96"/>
      <c r="B145" s="145"/>
      <c r="C145" s="146"/>
      <c r="D145" s="136"/>
      <c r="E145" s="136"/>
      <c r="F145" s="136"/>
      <c r="G145" s="136"/>
      <c r="H145" s="137"/>
    </row>
    <row r="146" spans="1:8" x14ac:dyDescent="0.2">
      <c r="A146" s="96"/>
      <c r="B146" s="145"/>
      <c r="C146" s="146"/>
      <c r="D146" s="136"/>
      <c r="E146" s="136"/>
      <c r="F146" s="136"/>
      <c r="G146" s="136"/>
      <c r="H146" s="137"/>
    </row>
    <row r="147" spans="1:8" x14ac:dyDescent="0.2">
      <c r="A147" s="96"/>
      <c r="B147" s="179"/>
      <c r="C147" s="180" t="s">
        <v>122</v>
      </c>
      <c r="D147" s="439"/>
      <c r="E147" s="439"/>
      <c r="F147" s="439"/>
      <c r="G147" s="439"/>
      <c r="H147" s="440"/>
    </row>
    <row r="148" spans="1:8" x14ac:dyDescent="0.2">
      <c r="A148" s="96"/>
      <c r="B148" s="179" t="s">
        <v>123</v>
      </c>
      <c r="C148" s="180" t="s">
        <v>124</v>
      </c>
      <c r="D148" s="136"/>
      <c r="E148" s="136"/>
      <c r="F148" s="136"/>
      <c r="G148" s="136"/>
      <c r="H148" s="137"/>
    </row>
    <row r="149" spans="1:8" x14ac:dyDescent="0.2">
      <c r="A149" s="96"/>
      <c r="B149" s="179" t="s">
        <v>823</v>
      </c>
      <c r="C149" s="180" t="s">
        <v>838</v>
      </c>
      <c r="D149" s="141"/>
      <c r="E149" s="141"/>
      <c r="F149" s="141"/>
      <c r="G149" s="141"/>
      <c r="H149" s="142"/>
    </row>
    <row r="150" spans="1:8" x14ac:dyDescent="0.2">
      <c r="A150" s="96"/>
      <c r="B150" s="145"/>
      <c r="C150" s="146"/>
      <c r="D150" s="136"/>
      <c r="E150" s="136"/>
      <c r="F150" s="136"/>
      <c r="G150" s="136"/>
      <c r="H150" s="137"/>
    </row>
    <row r="151" spans="1:8" x14ac:dyDescent="0.2">
      <c r="A151" s="96"/>
      <c r="B151" s="145"/>
      <c r="C151" s="146"/>
      <c r="D151" s="136"/>
      <c r="E151" s="136"/>
      <c r="F151" s="136"/>
      <c r="G151" s="136"/>
      <c r="H151" s="137"/>
    </row>
    <row r="152" spans="1:8" x14ac:dyDescent="0.2">
      <c r="A152" s="96"/>
      <c r="B152" s="145"/>
      <c r="C152" s="146"/>
      <c r="D152" s="136"/>
      <c r="E152" s="136"/>
      <c r="F152" s="136"/>
      <c r="G152" s="136"/>
      <c r="H152" s="137"/>
    </row>
    <row r="153" spans="1:8" x14ac:dyDescent="0.2">
      <c r="A153" s="96"/>
      <c r="B153" s="145"/>
      <c r="C153" s="146"/>
      <c r="D153" s="136"/>
      <c r="E153" s="136"/>
      <c r="F153" s="136"/>
      <c r="G153" s="136"/>
      <c r="H153" s="137"/>
    </row>
    <row r="154" spans="1:8" x14ac:dyDescent="0.2">
      <c r="A154" s="96"/>
      <c r="B154" s="179"/>
      <c r="C154" s="180" t="s">
        <v>834</v>
      </c>
      <c r="D154" s="437"/>
      <c r="E154" s="437"/>
      <c r="F154" s="437"/>
      <c r="G154" s="437"/>
      <c r="H154" s="438"/>
    </row>
    <row r="155" spans="1:8" x14ac:dyDescent="0.2">
      <c r="A155" s="96"/>
      <c r="B155" s="179" t="s">
        <v>125</v>
      </c>
      <c r="C155" s="180" t="s">
        <v>126</v>
      </c>
      <c r="D155" s="136"/>
      <c r="E155" s="136"/>
      <c r="F155" s="136"/>
      <c r="G155" s="136"/>
      <c r="H155" s="137"/>
    </row>
    <row r="156" spans="1:8" x14ac:dyDescent="0.2">
      <c r="A156" s="96"/>
      <c r="B156" s="179" t="s">
        <v>127</v>
      </c>
      <c r="C156" s="180" t="s">
        <v>128</v>
      </c>
      <c r="D156" s="136"/>
      <c r="E156" s="136"/>
      <c r="F156" s="136"/>
      <c r="G156" s="136"/>
      <c r="H156" s="137"/>
    </row>
    <row r="157" spans="1:8" x14ac:dyDescent="0.2">
      <c r="A157" s="96"/>
      <c r="B157" s="179" t="s">
        <v>129</v>
      </c>
      <c r="C157" s="180" t="s">
        <v>130</v>
      </c>
      <c r="D157" s="136"/>
      <c r="E157" s="136"/>
      <c r="F157" s="136"/>
      <c r="G157" s="136"/>
      <c r="H157" s="137"/>
    </row>
    <row r="158" spans="1:8" x14ac:dyDescent="0.2">
      <c r="A158" s="96"/>
      <c r="B158" s="179" t="s">
        <v>131</v>
      </c>
      <c r="C158" s="180" t="s">
        <v>132</v>
      </c>
      <c r="D158" s="136"/>
      <c r="E158" s="136"/>
      <c r="F158" s="136"/>
      <c r="G158" s="136"/>
      <c r="H158" s="137"/>
    </row>
    <row r="159" spans="1:8" x14ac:dyDescent="0.2">
      <c r="A159" s="96"/>
      <c r="B159" s="179" t="s">
        <v>133</v>
      </c>
      <c r="C159" s="180" t="s">
        <v>325</v>
      </c>
      <c r="D159" s="136"/>
      <c r="E159" s="136"/>
      <c r="F159" s="136"/>
      <c r="G159" s="136"/>
      <c r="H159" s="137"/>
    </row>
    <row r="160" spans="1:8" x14ac:dyDescent="0.2">
      <c r="A160" s="96"/>
      <c r="B160" s="179" t="s">
        <v>134</v>
      </c>
      <c r="C160" s="180" t="s">
        <v>135</v>
      </c>
      <c r="D160" s="136"/>
      <c r="E160" s="136"/>
      <c r="F160" s="136"/>
      <c r="G160" s="136"/>
      <c r="H160" s="137"/>
    </row>
    <row r="161" spans="1:8" x14ac:dyDescent="0.2">
      <c r="A161" s="96"/>
      <c r="B161" s="179" t="s">
        <v>136</v>
      </c>
      <c r="C161" s="180" t="s">
        <v>137</v>
      </c>
      <c r="D161" s="136"/>
      <c r="E161" s="136"/>
      <c r="F161" s="136"/>
      <c r="G161" s="136"/>
      <c r="H161" s="137"/>
    </row>
    <row r="162" spans="1:8" x14ac:dyDescent="0.2">
      <c r="A162" s="96"/>
      <c r="B162" s="179" t="s">
        <v>138</v>
      </c>
      <c r="C162" s="180" t="s">
        <v>139</v>
      </c>
      <c r="D162" s="136"/>
      <c r="E162" s="136"/>
      <c r="F162" s="136"/>
      <c r="G162" s="136"/>
      <c r="H162" s="137"/>
    </row>
    <row r="163" spans="1:8" x14ac:dyDescent="0.2">
      <c r="A163" s="96"/>
      <c r="B163" s="179" t="s">
        <v>140</v>
      </c>
      <c r="C163" s="180" t="s">
        <v>141</v>
      </c>
      <c r="D163" s="136"/>
      <c r="E163" s="136"/>
      <c r="F163" s="136"/>
      <c r="G163" s="136"/>
      <c r="H163" s="137"/>
    </row>
    <row r="164" spans="1:8" x14ac:dyDescent="0.2">
      <c r="A164" s="96"/>
      <c r="B164" s="179" t="s">
        <v>142</v>
      </c>
      <c r="C164" s="180" t="s">
        <v>143</v>
      </c>
      <c r="D164" s="141"/>
      <c r="E164" s="141"/>
      <c r="F164" s="141"/>
      <c r="G164" s="141"/>
      <c r="H164" s="142"/>
    </row>
    <row r="165" spans="1:8" x14ac:dyDescent="0.2">
      <c r="A165" s="96"/>
      <c r="B165" s="179" t="s">
        <v>144</v>
      </c>
      <c r="C165" s="180" t="s">
        <v>326</v>
      </c>
      <c r="D165" s="136"/>
      <c r="E165" s="136"/>
      <c r="F165" s="136"/>
      <c r="G165" s="136"/>
      <c r="H165" s="137"/>
    </row>
    <row r="166" spans="1:8" x14ac:dyDescent="0.2">
      <c r="A166" s="96"/>
      <c r="B166" s="179" t="s">
        <v>145</v>
      </c>
      <c r="C166" s="180" t="s">
        <v>146</v>
      </c>
      <c r="D166" s="136"/>
      <c r="E166" s="136"/>
      <c r="F166" s="136"/>
      <c r="G166" s="136"/>
      <c r="H166" s="137"/>
    </row>
    <row r="167" spans="1:8" x14ac:dyDescent="0.2">
      <c r="A167" s="96"/>
      <c r="B167" s="179" t="s">
        <v>147</v>
      </c>
      <c r="C167" s="180" t="s">
        <v>148</v>
      </c>
      <c r="D167" s="136"/>
      <c r="E167" s="136"/>
      <c r="F167" s="136"/>
      <c r="G167" s="136"/>
      <c r="H167" s="137"/>
    </row>
    <row r="168" spans="1:8" x14ac:dyDescent="0.2">
      <c r="A168" s="96"/>
      <c r="B168" s="179" t="s">
        <v>149</v>
      </c>
      <c r="C168" s="180" t="s">
        <v>835</v>
      </c>
      <c r="D168" s="136"/>
      <c r="E168" s="136"/>
      <c r="F168" s="136"/>
      <c r="G168" s="136"/>
      <c r="H168" s="137"/>
    </row>
    <row r="169" spans="1:8" x14ac:dyDescent="0.2">
      <c r="A169" s="96"/>
      <c r="B169" s="179" t="s">
        <v>150</v>
      </c>
      <c r="C169" s="180" t="s">
        <v>151</v>
      </c>
      <c r="D169" s="136"/>
      <c r="E169" s="136"/>
      <c r="F169" s="136"/>
      <c r="G169" s="136"/>
      <c r="H169" s="137"/>
    </row>
    <row r="170" spans="1:8" x14ac:dyDescent="0.2">
      <c r="A170" s="96"/>
      <c r="B170" s="179" t="s">
        <v>152</v>
      </c>
      <c r="C170" s="180" t="s">
        <v>153</v>
      </c>
      <c r="D170" s="136"/>
      <c r="E170" s="136"/>
      <c r="F170" s="136"/>
      <c r="G170" s="136"/>
      <c r="H170" s="137"/>
    </row>
    <row r="171" spans="1:8" x14ac:dyDescent="0.2">
      <c r="A171" s="96"/>
      <c r="B171" s="179" t="s">
        <v>154</v>
      </c>
      <c r="C171" s="180" t="s">
        <v>155</v>
      </c>
      <c r="D171" s="136"/>
      <c r="E171" s="136"/>
      <c r="F171" s="136"/>
      <c r="G171" s="136"/>
      <c r="H171" s="137"/>
    </row>
    <row r="172" spans="1:8" x14ac:dyDescent="0.2">
      <c r="A172" s="222"/>
      <c r="B172" s="225" t="s">
        <v>156</v>
      </c>
      <c r="C172" s="223" t="s">
        <v>157</v>
      </c>
      <c r="D172" s="224"/>
      <c r="E172" s="224"/>
      <c r="F172" s="224"/>
      <c r="G172" s="224"/>
      <c r="H172" s="226"/>
    </row>
    <row r="173" spans="1:8" x14ac:dyDescent="0.2">
      <c r="A173" s="97"/>
      <c r="B173" s="179" t="s">
        <v>158</v>
      </c>
      <c r="C173" s="180" t="s">
        <v>159</v>
      </c>
      <c r="D173" s="136"/>
      <c r="E173" s="136"/>
      <c r="F173" s="141"/>
      <c r="G173" s="141"/>
      <c r="H173" s="141"/>
    </row>
    <row r="174" spans="1:8" x14ac:dyDescent="0.2">
      <c r="A174" s="97"/>
      <c r="B174" s="179" t="s">
        <v>160</v>
      </c>
      <c r="C174" s="180" t="s">
        <v>161</v>
      </c>
      <c r="D174" s="136"/>
      <c r="E174" s="136"/>
      <c r="F174" s="136"/>
      <c r="G174" s="136"/>
      <c r="H174" s="136"/>
    </row>
    <row r="175" spans="1:8" x14ac:dyDescent="0.2">
      <c r="A175" s="97"/>
      <c r="B175" s="179" t="s">
        <v>162</v>
      </c>
      <c r="C175" s="180" t="s">
        <v>831</v>
      </c>
      <c r="D175" s="141"/>
      <c r="E175" s="141"/>
      <c r="F175" s="141"/>
      <c r="G175" s="141"/>
      <c r="H175" s="141"/>
    </row>
    <row r="176" spans="1:8" x14ac:dyDescent="0.2">
      <c r="A176" s="94"/>
      <c r="B176" s="227" t="s">
        <v>163</v>
      </c>
      <c r="C176" s="228" t="s">
        <v>164</v>
      </c>
      <c r="D176" s="229"/>
      <c r="E176" s="229"/>
      <c r="F176" s="229"/>
      <c r="G176" s="229"/>
      <c r="H176" s="230"/>
    </row>
    <row r="177" spans="1:8" x14ac:dyDescent="0.2">
      <c r="A177" s="96"/>
      <c r="B177" s="179" t="s">
        <v>165</v>
      </c>
      <c r="C177" s="180" t="s">
        <v>832</v>
      </c>
      <c r="D177" s="136"/>
      <c r="E177" s="136"/>
      <c r="F177" s="136"/>
      <c r="G177" s="136"/>
      <c r="H177" s="137"/>
    </row>
    <row r="178" spans="1:8" x14ac:dyDescent="0.2">
      <c r="A178" s="96"/>
      <c r="B178" s="145"/>
      <c r="C178" s="146"/>
      <c r="D178" s="136"/>
      <c r="E178" s="136"/>
      <c r="F178" s="136"/>
      <c r="G178" s="136"/>
      <c r="H178" s="137"/>
    </row>
    <row r="179" spans="1:8" x14ac:dyDescent="0.2">
      <c r="A179" s="96"/>
      <c r="B179" s="145"/>
      <c r="C179" s="146"/>
      <c r="D179" s="136"/>
      <c r="E179" s="136"/>
      <c r="F179" s="136"/>
      <c r="G179" s="136"/>
      <c r="H179" s="137"/>
    </row>
    <row r="180" spans="1:8" x14ac:dyDescent="0.2">
      <c r="A180" s="96"/>
      <c r="B180" s="145"/>
      <c r="C180" s="146"/>
      <c r="D180" s="136"/>
      <c r="E180" s="136"/>
      <c r="F180" s="136"/>
      <c r="G180" s="136"/>
      <c r="H180" s="137"/>
    </row>
    <row r="181" spans="1:8" x14ac:dyDescent="0.2">
      <c r="A181" s="96"/>
      <c r="B181" s="145"/>
      <c r="C181" s="146"/>
      <c r="D181" s="136"/>
      <c r="E181" s="136"/>
      <c r="F181" s="136"/>
      <c r="G181" s="136"/>
      <c r="H181" s="137"/>
    </row>
    <row r="182" spans="1:8" x14ac:dyDescent="0.2">
      <c r="A182" s="96"/>
      <c r="C182" s="98" t="s">
        <v>479</v>
      </c>
      <c r="D182" s="288">
        <f>SUM(D86:D181)</f>
        <v>0</v>
      </c>
      <c r="E182" s="288">
        <f>SUM(E86:E181)</f>
        <v>0</v>
      </c>
      <c r="F182" s="288">
        <f>SUM(F86:F181)</f>
        <v>0</v>
      </c>
      <c r="G182" s="288">
        <f>SUM(G86:G181)</f>
        <v>0</v>
      </c>
      <c r="H182" s="288">
        <f>SUM(H86:H181)</f>
        <v>0</v>
      </c>
    </row>
    <row r="183" spans="1:8" x14ac:dyDescent="0.2">
      <c r="A183" s="96"/>
      <c r="B183" s="97"/>
      <c r="C183" s="98" t="s">
        <v>636</v>
      </c>
      <c r="D183" s="437"/>
      <c r="E183" s="437"/>
      <c r="F183" s="437"/>
      <c r="G183" s="437"/>
      <c r="H183" s="438"/>
    </row>
    <row r="184" spans="1:8" x14ac:dyDescent="0.2">
      <c r="A184" s="96"/>
      <c r="B184" s="145" t="s">
        <v>167</v>
      </c>
      <c r="C184" s="220" t="s">
        <v>1103</v>
      </c>
      <c r="D184" s="136"/>
      <c r="E184" s="136"/>
      <c r="F184" s="136"/>
      <c r="G184" s="136"/>
      <c r="H184" s="137"/>
    </row>
    <row r="185" spans="1:8" x14ac:dyDescent="0.2">
      <c r="A185" s="96"/>
      <c r="B185" s="145" t="s">
        <v>167</v>
      </c>
      <c r="C185" s="220" t="s">
        <v>1103</v>
      </c>
      <c r="D185" s="136"/>
      <c r="E185" s="136"/>
      <c r="F185" s="136"/>
      <c r="G185" s="136"/>
      <c r="H185" s="137"/>
    </row>
    <row r="186" spans="1:8" x14ac:dyDescent="0.2">
      <c r="A186" s="96"/>
      <c r="B186" s="145"/>
      <c r="C186" s="146"/>
      <c r="D186" s="141"/>
      <c r="E186" s="141"/>
      <c r="F186" s="141"/>
      <c r="G186" s="141"/>
      <c r="H186" s="142"/>
    </row>
    <row r="187" spans="1:8" x14ac:dyDescent="0.2">
      <c r="A187" s="96"/>
      <c r="B187" s="97"/>
      <c r="C187" s="218" t="s">
        <v>1110</v>
      </c>
      <c r="D187" s="288">
        <f>SUM(D184:D186)</f>
        <v>0</v>
      </c>
      <c r="E187" s="288">
        <f>SUM(E184:E186)</f>
        <v>0</v>
      </c>
      <c r="F187" s="288">
        <f>SUM(F184:F186)</f>
        <v>0</v>
      </c>
      <c r="G187" s="288">
        <f>SUM(G184:G186)</f>
        <v>0</v>
      </c>
      <c r="H187" s="289">
        <f>SUM(H184:H186)</f>
        <v>0</v>
      </c>
    </row>
    <row r="188" spans="1:8" x14ac:dyDescent="0.2">
      <c r="A188" s="96"/>
      <c r="B188" s="97"/>
      <c r="C188" s="218" t="s">
        <v>843</v>
      </c>
      <c r="D188" s="288">
        <f>D9+D19+D28+D48+D69+D83+D182+D187</f>
        <v>0</v>
      </c>
      <c r="E188" s="288">
        <f>E9+E19+E28+E48+E69+E83+E182+E187</f>
        <v>0</v>
      </c>
      <c r="F188" s="288">
        <f>F9+F19+F28+F48+F69+F83+F182+F187</f>
        <v>0</v>
      </c>
      <c r="G188" s="288">
        <f>G9+G19+G28+G48+G69+G83+G182+G187</f>
        <v>0</v>
      </c>
      <c r="H188" s="288">
        <f>H9+H19+H28+H48+H69+H83+H182+H187</f>
        <v>0</v>
      </c>
    </row>
    <row r="189" spans="1:8" x14ac:dyDescent="0.2">
      <c r="A189" s="96"/>
      <c r="B189" s="97"/>
      <c r="C189" s="98" t="s">
        <v>836</v>
      </c>
      <c r="D189" s="288">
        <f>'General Disb Summary'!D102</f>
        <v>0</v>
      </c>
      <c r="E189" s="288">
        <f>'General Disb Summary'!E102</f>
        <v>0</v>
      </c>
      <c r="F189" s="288">
        <f>'General Disb Summary'!F102</f>
        <v>0</v>
      </c>
      <c r="G189" s="288">
        <f>'General Disb Summary'!G102</f>
        <v>0</v>
      </c>
      <c r="H189" s="288">
        <f>'General Disb Summary'!H102</f>
        <v>0</v>
      </c>
    </row>
    <row r="190" spans="1:8" ht="13.5" thickBot="1" x14ac:dyDescent="0.25">
      <c r="A190" s="103"/>
      <c r="B190" s="104"/>
      <c r="C190" s="231" t="s">
        <v>1109</v>
      </c>
      <c r="D190" s="290">
        <f>D188-D189</f>
        <v>0</v>
      </c>
      <c r="E190" s="291">
        <f>E188-E189</f>
        <v>0</v>
      </c>
      <c r="F190" s="291">
        <f t="shared" ref="F190:H190" si="4">F188-F189</f>
        <v>0</v>
      </c>
      <c r="G190" s="291">
        <f t="shared" si="4"/>
        <v>0</v>
      </c>
      <c r="H190" s="291">
        <f t="shared" si="4"/>
        <v>0</v>
      </c>
    </row>
    <row r="191" spans="1:8" x14ac:dyDescent="0.2">
      <c r="A191" s="114" t="s">
        <v>599</v>
      </c>
      <c r="B191" s="22"/>
      <c r="H191" s="88"/>
    </row>
    <row r="324" spans="1:8" ht="18" x14ac:dyDescent="0.25">
      <c r="A324" s="24"/>
      <c r="B324" s="25"/>
      <c r="C324" s="25"/>
      <c r="D324" s="25"/>
      <c r="E324" s="25"/>
      <c r="G324" s="77"/>
      <c r="H324" s="77"/>
    </row>
    <row r="325" spans="1:8" x14ac:dyDescent="0.2">
      <c r="G325" s="116"/>
      <c r="H325" s="117"/>
    </row>
    <row r="326" spans="1:8" x14ac:dyDescent="0.2">
      <c r="G326" s="118"/>
      <c r="H326" s="109"/>
    </row>
    <row r="327" spans="1:8" x14ac:dyDescent="0.2">
      <c r="A327" s="87"/>
      <c r="H327" s="88"/>
    </row>
    <row r="329" spans="1:8" x14ac:dyDescent="0.2">
      <c r="F329" s="25"/>
      <c r="G329" s="25"/>
      <c r="H329" s="25"/>
    </row>
    <row r="330" spans="1:8" x14ac:dyDescent="0.2">
      <c r="D330" s="77"/>
      <c r="E330" s="77"/>
      <c r="F330" s="77"/>
      <c r="G330" s="77"/>
      <c r="H330" s="77"/>
    </row>
    <row r="331" spans="1:8" x14ac:dyDescent="0.2">
      <c r="D331" s="77"/>
      <c r="E331" s="77"/>
      <c r="F331" s="77"/>
      <c r="G331" s="77"/>
      <c r="H331" s="77"/>
    </row>
    <row r="332" spans="1:8" x14ac:dyDescent="0.2">
      <c r="D332" s="119"/>
      <c r="E332" s="119"/>
      <c r="F332" s="119"/>
      <c r="G332" s="119"/>
      <c r="H332" s="119"/>
    </row>
    <row r="335" spans="1:8" x14ac:dyDescent="0.2">
      <c r="D335" s="77"/>
      <c r="E335" s="77"/>
      <c r="F335" s="77"/>
      <c r="G335" s="77"/>
      <c r="H335" s="77"/>
    </row>
    <row r="337" spans="4:8" x14ac:dyDescent="0.2">
      <c r="D337" s="77"/>
      <c r="E337" s="77"/>
      <c r="F337" s="77"/>
      <c r="G337" s="77"/>
      <c r="H337" s="77"/>
    </row>
    <row r="346" spans="4:8" x14ac:dyDescent="0.2">
      <c r="D346" s="77"/>
      <c r="E346" s="77"/>
      <c r="F346" s="77"/>
      <c r="G346" s="77"/>
      <c r="H346" s="77"/>
    </row>
    <row r="347" spans="4:8" x14ac:dyDescent="0.2">
      <c r="D347" s="77"/>
      <c r="E347" s="77"/>
      <c r="F347" s="77"/>
      <c r="G347" s="77"/>
      <c r="H347" s="77"/>
    </row>
    <row r="352" spans="4:8" x14ac:dyDescent="0.2">
      <c r="D352" s="77"/>
      <c r="E352" s="77"/>
      <c r="F352" s="77"/>
      <c r="G352" s="77"/>
      <c r="H352" s="77"/>
    </row>
    <row r="354" spans="1:8" x14ac:dyDescent="0.2">
      <c r="D354" s="77"/>
      <c r="E354" s="77"/>
      <c r="F354" s="77"/>
      <c r="G354" s="77"/>
      <c r="H354" s="77"/>
    </row>
    <row r="355" spans="1:8" x14ac:dyDescent="0.2">
      <c r="D355" s="77"/>
      <c r="E355" s="77"/>
      <c r="F355" s="77"/>
      <c r="G355" s="77"/>
      <c r="H355" s="77"/>
    </row>
    <row r="360" spans="1:8" x14ac:dyDescent="0.2">
      <c r="D360" s="77"/>
      <c r="E360" s="77"/>
      <c r="F360" s="77"/>
      <c r="G360" s="77"/>
      <c r="H360" s="77"/>
    </row>
    <row r="362" spans="1:8" x14ac:dyDescent="0.2">
      <c r="D362" s="77"/>
      <c r="E362" s="77"/>
    </row>
    <row r="363" spans="1:8" x14ac:dyDescent="0.2">
      <c r="D363" s="77"/>
      <c r="E363" s="77"/>
    </row>
    <row r="364" spans="1:8" x14ac:dyDescent="0.2">
      <c r="D364" s="77"/>
      <c r="E364" s="77"/>
      <c r="F364" s="77"/>
      <c r="G364" s="77"/>
      <c r="H364" s="77"/>
    </row>
    <row r="366" spans="1:8" x14ac:dyDescent="0.2">
      <c r="H366" s="88"/>
    </row>
    <row r="368" spans="1:8" ht="18" x14ac:dyDescent="0.25">
      <c r="A368" s="24"/>
      <c r="B368" s="25"/>
      <c r="C368" s="25"/>
      <c r="D368" s="25"/>
      <c r="E368" s="25"/>
      <c r="G368" s="77"/>
      <c r="H368" s="77"/>
    </row>
    <row r="369" spans="1:8" x14ac:dyDescent="0.2">
      <c r="G369" s="116"/>
      <c r="H369" s="117"/>
    </row>
    <row r="370" spans="1:8" x14ac:dyDescent="0.2">
      <c r="G370" s="118"/>
      <c r="H370" s="109"/>
    </row>
    <row r="371" spans="1:8" x14ac:dyDescent="0.2">
      <c r="A371" s="87"/>
      <c r="H371" s="88"/>
    </row>
    <row r="373" spans="1:8" x14ac:dyDescent="0.2">
      <c r="F373" s="25"/>
      <c r="G373" s="25"/>
      <c r="H373" s="25"/>
    </row>
    <row r="374" spans="1:8" x14ac:dyDescent="0.2">
      <c r="D374" s="77"/>
      <c r="E374" s="77"/>
      <c r="F374" s="77"/>
      <c r="G374" s="77"/>
      <c r="H374" s="77"/>
    </row>
    <row r="375" spans="1:8" x14ac:dyDescent="0.2">
      <c r="D375" s="77"/>
      <c r="E375" s="77"/>
      <c r="F375" s="77"/>
      <c r="G375" s="77"/>
      <c r="H375" s="77"/>
    </row>
    <row r="376" spans="1:8" x14ac:dyDescent="0.2">
      <c r="D376" s="119"/>
      <c r="E376" s="119"/>
      <c r="F376" s="119"/>
      <c r="G376" s="119"/>
      <c r="H376" s="119"/>
    </row>
    <row r="379" spans="1:8" x14ac:dyDescent="0.2">
      <c r="D379" s="77"/>
      <c r="E379" s="77"/>
      <c r="F379" s="77"/>
      <c r="G379" s="77"/>
      <c r="H379" s="77"/>
    </row>
    <row r="381" spans="1:8" x14ac:dyDescent="0.2">
      <c r="D381" s="77"/>
      <c r="E381" s="77"/>
      <c r="F381" s="77"/>
      <c r="G381" s="77"/>
      <c r="H381" s="77"/>
    </row>
    <row r="388" spans="4:8" x14ac:dyDescent="0.2">
      <c r="D388" s="77"/>
      <c r="E388" s="77"/>
      <c r="F388" s="77"/>
      <c r="G388" s="77"/>
      <c r="H388" s="77"/>
    </row>
    <row r="390" spans="4:8" x14ac:dyDescent="0.2">
      <c r="D390" s="77"/>
      <c r="E390" s="77"/>
      <c r="F390" s="77"/>
      <c r="G390" s="77"/>
      <c r="H390" s="77"/>
    </row>
    <row r="391" spans="4:8" x14ac:dyDescent="0.2">
      <c r="D391" s="77"/>
      <c r="E391" s="77"/>
      <c r="F391" s="77"/>
      <c r="G391" s="77"/>
      <c r="H391" s="77"/>
    </row>
    <row r="393" spans="4:8" x14ac:dyDescent="0.2">
      <c r="D393" s="77"/>
      <c r="E393" s="77"/>
      <c r="F393" s="77"/>
      <c r="G393" s="77"/>
      <c r="H393" s="77"/>
    </row>
    <row r="396" spans="4:8" x14ac:dyDescent="0.2">
      <c r="D396" s="77"/>
      <c r="E396" s="77"/>
      <c r="F396" s="77"/>
      <c r="G396" s="77"/>
      <c r="H396" s="77"/>
    </row>
    <row r="398" spans="4:8" x14ac:dyDescent="0.2">
      <c r="D398" s="77"/>
      <c r="E398" s="77"/>
      <c r="F398" s="77"/>
      <c r="G398" s="77"/>
      <c r="H398" s="77"/>
    </row>
    <row r="399" spans="4:8" x14ac:dyDescent="0.2">
      <c r="D399" s="77"/>
      <c r="E399" s="77"/>
      <c r="F399" s="77"/>
      <c r="G399" s="77"/>
      <c r="H399" s="77"/>
    </row>
    <row r="401" spans="1:8" x14ac:dyDescent="0.2">
      <c r="C401" s="117"/>
      <c r="D401" s="77"/>
      <c r="E401" s="77"/>
      <c r="F401" s="77"/>
      <c r="G401" s="77"/>
      <c r="H401" s="77"/>
    </row>
    <row r="402" spans="1:8" x14ac:dyDescent="0.2">
      <c r="C402" s="77"/>
    </row>
    <row r="403" spans="1:8" x14ac:dyDescent="0.2">
      <c r="H403" s="88"/>
    </row>
    <row r="405" spans="1:8" x14ac:dyDescent="0.2">
      <c r="B405" s="87"/>
    </row>
    <row r="407" spans="1:8" x14ac:dyDescent="0.2">
      <c r="B407" s="109"/>
      <c r="C407" s="87"/>
    </row>
    <row r="410" spans="1:8" x14ac:dyDescent="0.2">
      <c r="H410" s="88"/>
    </row>
    <row r="412" spans="1:8" ht="18" x14ac:dyDescent="0.25">
      <c r="A412" s="24"/>
      <c r="B412" s="25"/>
      <c r="C412" s="25"/>
      <c r="D412" s="25"/>
      <c r="E412" s="25"/>
      <c r="G412" s="77"/>
      <c r="H412" s="77"/>
    </row>
    <row r="413" spans="1:8" x14ac:dyDescent="0.2">
      <c r="G413" s="116"/>
      <c r="H413" s="117"/>
    </row>
    <row r="414" spans="1:8" x14ac:dyDescent="0.2">
      <c r="G414" s="118"/>
      <c r="H414" s="109"/>
    </row>
    <row r="415" spans="1:8" x14ac:dyDescent="0.2">
      <c r="A415" s="87"/>
      <c r="H415" s="88"/>
    </row>
    <row r="416" spans="1:8" x14ac:dyDescent="0.2">
      <c r="E416" s="4"/>
      <c r="F416" s="4"/>
      <c r="G416" s="4"/>
      <c r="H416" s="4"/>
    </row>
    <row r="417" spans="4:8" x14ac:dyDescent="0.2">
      <c r="F417" s="25"/>
      <c r="G417" s="25"/>
      <c r="H417" s="25"/>
    </row>
    <row r="418" spans="4:8" x14ac:dyDescent="0.2">
      <c r="D418" s="77"/>
      <c r="E418" s="77"/>
      <c r="F418" s="77"/>
      <c r="G418" s="77"/>
      <c r="H418" s="77"/>
    </row>
    <row r="419" spans="4:8" x14ac:dyDescent="0.2">
      <c r="D419" s="77"/>
      <c r="E419" s="77"/>
      <c r="F419" s="77"/>
      <c r="G419" s="77"/>
      <c r="H419" s="77"/>
    </row>
    <row r="420" spans="4:8" x14ac:dyDescent="0.2">
      <c r="D420" s="119"/>
      <c r="E420" s="119"/>
      <c r="F420" s="119"/>
      <c r="G420" s="119"/>
      <c r="H420" s="119"/>
    </row>
    <row r="423" spans="4:8" x14ac:dyDescent="0.2">
      <c r="D423" s="77"/>
      <c r="E423" s="77"/>
      <c r="F423" s="77"/>
      <c r="G423" s="77"/>
      <c r="H423" s="77"/>
    </row>
    <row r="425" spans="4:8" x14ac:dyDescent="0.2">
      <c r="D425" s="77"/>
      <c r="E425" s="77"/>
      <c r="F425" s="77"/>
      <c r="G425" s="77"/>
      <c r="H425" s="77"/>
    </row>
    <row r="434" spans="4:8" x14ac:dyDescent="0.2">
      <c r="D434" s="77"/>
      <c r="E434" s="77"/>
      <c r="F434" s="77"/>
      <c r="G434" s="77"/>
      <c r="H434" s="77"/>
    </row>
    <row r="435" spans="4:8" x14ac:dyDescent="0.2">
      <c r="D435" s="77"/>
      <c r="E435" s="77"/>
      <c r="F435" s="77"/>
      <c r="G435" s="77"/>
      <c r="H435" s="77"/>
    </row>
    <row r="440" spans="4:8" x14ac:dyDescent="0.2">
      <c r="D440" s="77"/>
      <c r="E440" s="77"/>
      <c r="F440" s="77"/>
      <c r="G440" s="77"/>
      <c r="H440" s="77"/>
    </row>
    <row r="442" spans="4:8" x14ac:dyDescent="0.2">
      <c r="D442" s="77"/>
      <c r="E442" s="77"/>
      <c r="F442" s="77"/>
      <c r="G442" s="77"/>
      <c r="H442" s="77"/>
    </row>
    <row r="443" spans="4:8" x14ac:dyDescent="0.2">
      <c r="D443" s="77"/>
      <c r="E443" s="77"/>
      <c r="F443" s="77"/>
      <c r="G443" s="77"/>
      <c r="H443" s="77"/>
    </row>
    <row r="448" spans="4:8" x14ac:dyDescent="0.2">
      <c r="D448" s="77"/>
      <c r="E448" s="77"/>
      <c r="F448" s="77"/>
      <c r="G448" s="77"/>
      <c r="H448" s="77"/>
    </row>
    <row r="450" spans="1:8" x14ac:dyDescent="0.2">
      <c r="D450" s="77"/>
      <c r="E450" s="77"/>
    </row>
    <row r="451" spans="1:8" x14ac:dyDescent="0.2">
      <c r="D451" s="77"/>
      <c r="E451" s="77"/>
    </row>
    <row r="452" spans="1:8" x14ac:dyDescent="0.2">
      <c r="D452" s="77"/>
      <c r="E452" s="77"/>
      <c r="F452" s="77"/>
      <c r="G452" s="77"/>
      <c r="H452" s="77"/>
    </row>
    <row r="454" spans="1:8" x14ac:dyDescent="0.2">
      <c r="H454" s="88"/>
    </row>
    <row r="456" spans="1:8" ht="18" x14ac:dyDescent="0.25">
      <c r="A456" s="24"/>
      <c r="B456" s="25"/>
      <c r="C456" s="25"/>
      <c r="D456" s="25"/>
      <c r="E456" s="25"/>
      <c r="G456" s="77"/>
      <c r="H456" s="77"/>
    </row>
    <row r="457" spans="1:8" x14ac:dyDescent="0.2">
      <c r="G457" s="116"/>
      <c r="H457" s="117"/>
    </row>
    <row r="458" spans="1:8" x14ac:dyDescent="0.2">
      <c r="G458" s="118"/>
      <c r="H458" s="109"/>
    </row>
    <row r="459" spans="1:8" x14ac:dyDescent="0.2">
      <c r="A459" s="87"/>
      <c r="H459" s="88"/>
    </row>
    <row r="461" spans="1:8" x14ac:dyDescent="0.2">
      <c r="F461" s="25"/>
      <c r="G461" s="25"/>
      <c r="H461" s="25"/>
    </row>
    <row r="462" spans="1:8" x14ac:dyDescent="0.2">
      <c r="D462" s="77"/>
      <c r="E462" s="77"/>
      <c r="F462" s="77"/>
      <c r="G462" s="77"/>
      <c r="H462" s="77"/>
    </row>
    <row r="463" spans="1:8" x14ac:dyDescent="0.2">
      <c r="D463" s="77"/>
      <c r="E463" s="77"/>
      <c r="F463" s="77"/>
      <c r="G463" s="77"/>
      <c r="H463" s="77"/>
    </row>
    <row r="464" spans="1:8" x14ac:dyDescent="0.2">
      <c r="D464" s="119"/>
      <c r="E464" s="119"/>
      <c r="F464" s="119"/>
      <c r="G464" s="119"/>
      <c r="H464" s="119"/>
    </row>
    <row r="467" spans="4:8" x14ac:dyDescent="0.2">
      <c r="D467" s="77"/>
      <c r="E467" s="77"/>
      <c r="F467" s="77"/>
      <c r="G467" s="77"/>
      <c r="H467" s="77"/>
    </row>
    <row r="469" spans="4:8" x14ac:dyDescent="0.2">
      <c r="D469" s="77"/>
      <c r="E469" s="77"/>
      <c r="F469" s="77"/>
      <c r="G469" s="77"/>
      <c r="H469" s="77"/>
    </row>
    <row r="476" spans="4:8" x14ac:dyDescent="0.2">
      <c r="D476" s="77"/>
      <c r="E476" s="77"/>
      <c r="F476" s="77"/>
      <c r="G476" s="77"/>
      <c r="H476" s="77"/>
    </row>
    <row r="478" spans="4:8" x14ac:dyDescent="0.2">
      <c r="D478" s="77"/>
      <c r="E478" s="77"/>
      <c r="F478" s="77"/>
      <c r="G478" s="77"/>
      <c r="H478" s="77"/>
    </row>
    <row r="479" spans="4:8" x14ac:dyDescent="0.2">
      <c r="D479" s="77"/>
      <c r="E479" s="77"/>
      <c r="F479" s="77"/>
      <c r="G479" s="77"/>
      <c r="H479" s="77"/>
    </row>
    <row r="481" spans="2:8" x14ac:dyDescent="0.2">
      <c r="D481" s="77"/>
      <c r="E481" s="77"/>
      <c r="F481" s="77"/>
      <c r="G481" s="77"/>
      <c r="H481" s="77"/>
    </row>
    <row r="484" spans="2:8" x14ac:dyDescent="0.2">
      <c r="D484" s="77"/>
      <c r="E484" s="77"/>
      <c r="F484" s="77"/>
      <c r="G484" s="77"/>
      <c r="H484" s="77"/>
    </row>
    <row r="486" spans="2:8" x14ac:dyDescent="0.2">
      <c r="D486" s="77"/>
      <c r="E486" s="77"/>
      <c r="F486" s="77"/>
      <c r="G486" s="77"/>
      <c r="H486" s="77"/>
    </row>
    <row r="487" spans="2:8" x14ac:dyDescent="0.2">
      <c r="D487" s="77"/>
      <c r="E487" s="77"/>
      <c r="F487" s="77"/>
      <c r="G487" s="77"/>
      <c r="H487" s="77"/>
    </row>
    <row r="489" spans="2:8" x14ac:dyDescent="0.2">
      <c r="C489" s="117"/>
      <c r="D489" s="77"/>
      <c r="E489" s="77"/>
      <c r="F489" s="77"/>
      <c r="G489" s="77"/>
      <c r="H489" s="77"/>
    </row>
    <row r="490" spans="2:8" x14ac:dyDescent="0.2">
      <c r="C490" s="77"/>
    </row>
    <row r="491" spans="2:8" x14ac:dyDescent="0.2">
      <c r="H491" s="88"/>
    </row>
    <row r="493" spans="2:8" x14ac:dyDescent="0.2">
      <c r="B493" s="87"/>
    </row>
    <row r="495" spans="2:8" x14ac:dyDescent="0.2">
      <c r="B495" s="109"/>
      <c r="C495" s="87"/>
    </row>
    <row r="498" spans="1:8" x14ac:dyDescent="0.2">
      <c r="H498" s="88"/>
    </row>
    <row r="500" spans="1:8" ht="18" x14ac:dyDescent="0.25">
      <c r="A500" s="24"/>
      <c r="B500" s="25"/>
      <c r="C500" s="25"/>
      <c r="D500" s="25"/>
      <c r="E500" s="25"/>
      <c r="G500" s="77"/>
      <c r="H500" s="77"/>
    </row>
    <row r="501" spans="1:8" x14ac:dyDescent="0.2">
      <c r="G501" s="116"/>
      <c r="H501" s="117"/>
    </row>
    <row r="502" spans="1:8" x14ac:dyDescent="0.2">
      <c r="G502" s="118"/>
      <c r="H502" s="109"/>
    </row>
    <row r="503" spans="1:8" x14ac:dyDescent="0.2">
      <c r="A503" s="87"/>
      <c r="H503" s="88"/>
    </row>
    <row r="505" spans="1:8" x14ac:dyDescent="0.2">
      <c r="F505" s="25"/>
      <c r="G505" s="25"/>
      <c r="H505" s="25"/>
    </row>
    <row r="506" spans="1:8" x14ac:dyDescent="0.2">
      <c r="D506" s="77"/>
      <c r="E506" s="77"/>
      <c r="F506" s="77"/>
      <c r="G506" s="77"/>
      <c r="H506" s="77"/>
    </row>
    <row r="507" spans="1:8" x14ac:dyDescent="0.2">
      <c r="D507" s="77"/>
      <c r="E507" s="77"/>
      <c r="F507" s="77"/>
      <c r="G507" s="77"/>
      <c r="H507" s="77"/>
    </row>
    <row r="508" spans="1:8" x14ac:dyDescent="0.2">
      <c r="D508" s="119"/>
      <c r="E508" s="119"/>
      <c r="F508" s="119"/>
      <c r="G508" s="119"/>
      <c r="H508" s="119"/>
    </row>
    <row r="511" spans="1:8" x14ac:dyDescent="0.2">
      <c r="D511" s="77"/>
      <c r="E511" s="77"/>
      <c r="F511" s="77"/>
      <c r="G511" s="77"/>
      <c r="H511" s="77"/>
    </row>
    <row r="513" spans="4:8" x14ac:dyDescent="0.2">
      <c r="D513" s="77"/>
      <c r="E513" s="77"/>
      <c r="F513" s="77"/>
      <c r="G513" s="77"/>
      <c r="H513" s="77"/>
    </row>
    <row r="522" spans="4:8" x14ac:dyDescent="0.2">
      <c r="D522" s="77"/>
      <c r="E522" s="77"/>
      <c r="F522" s="77"/>
      <c r="G522" s="77"/>
      <c r="H522" s="77"/>
    </row>
    <row r="523" spans="4:8" x14ac:dyDescent="0.2">
      <c r="D523" s="77"/>
      <c r="E523" s="77"/>
      <c r="F523" s="77"/>
      <c r="G523" s="77"/>
      <c r="H523" s="77"/>
    </row>
    <row r="528" spans="4:8" x14ac:dyDescent="0.2">
      <c r="D528" s="77"/>
      <c r="E528" s="77"/>
      <c r="F528" s="77"/>
      <c r="G528" s="77"/>
      <c r="H528" s="77"/>
    </row>
    <row r="530" spans="1:8" x14ac:dyDescent="0.2">
      <c r="D530" s="77"/>
      <c r="E530" s="77"/>
      <c r="F530" s="77"/>
      <c r="G530" s="77"/>
      <c r="H530" s="77"/>
    </row>
    <row r="531" spans="1:8" x14ac:dyDescent="0.2">
      <c r="D531" s="77"/>
      <c r="E531" s="77"/>
      <c r="F531" s="77"/>
      <c r="G531" s="77"/>
      <c r="H531" s="77"/>
    </row>
    <row r="536" spans="1:8" x14ac:dyDescent="0.2">
      <c r="D536" s="77"/>
      <c r="E536" s="77"/>
      <c r="F536" s="77"/>
      <c r="G536" s="77"/>
      <c r="H536" s="77"/>
    </row>
    <row r="538" spans="1:8" x14ac:dyDescent="0.2">
      <c r="D538" s="77"/>
      <c r="E538" s="77"/>
    </row>
    <row r="539" spans="1:8" x14ac:dyDescent="0.2">
      <c r="D539" s="77"/>
      <c r="E539" s="77"/>
    </row>
    <row r="540" spans="1:8" x14ac:dyDescent="0.2">
      <c r="D540" s="77"/>
      <c r="E540" s="77"/>
      <c r="F540" s="77"/>
      <c r="G540" s="77"/>
      <c r="H540" s="77"/>
    </row>
    <row r="542" spans="1:8" x14ac:dyDescent="0.2">
      <c r="H542" s="88"/>
    </row>
    <row r="544" spans="1:8" ht="18" x14ac:dyDescent="0.25">
      <c r="A544" s="24"/>
      <c r="B544" s="25"/>
      <c r="C544" s="25"/>
      <c r="D544" s="25"/>
      <c r="E544" s="25"/>
      <c r="G544" s="77"/>
      <c r="H544" s="77"/>
    </row>
    <row r="545" spans="1:8" x14ac:dyDescent="0.2">
      <c r="G545" s="116"/>
      <c r="H545" s="117"/>
    </row>
    <row r="546" spans="1:8" x14ac:dyDescent="0.2">
      <c r="G546" s="118"/>
      <c r="H546" s="109"/>
    </row>
    <row r="547" spans="1:8" x14ac:dyDescent="0.2">
      <c r="A547" s="87"/>
      <c r="H547" s="88"/>
    </row>
    <row r="549" spans="1:8" x14ac:dyDescent="0.2">
      <c r="F549" s="25"/>
      <c r="G549" s="25"/>
      <c r="H549" s="25"/>
    </row>
    <row r="550" spans="1:8" x14ac:dyDescent="0.2">
      <c r="D550" s="77"/>
      <c r="E550" s="77"/>
      <c r="F550" s="77"/>
      <c r="G550" s="77"/>
      <c r="H550" s="77"/>
    </row>
    <row r="551" spans="1:8" x14ac:dyDescent="0.2">
      <c r="D551" s="77"/>
      <c r="E551" s="77"/>
      <c r="F551" s="77"/>
      <c r="G551" s="77"/>
      <c r="H551" s="77"/>
    </row>
    <row r="552" spans="1:8" x14ac:dyDescent="0.2">
      <c r="D552" s="119"/>
      <c r="E552" s="119"/>
      <c r="F552" s="119"/>
      <c r="G552" s="119"/>
      <c r="H552" s="119"/>
    </row>
    <row r="555" spans="1:8" x14ac:dyDescent="0.2">
      <c r="D555" s="77"/>
      <c r="E555" s="77"/>
      <c r="F555" s="77"/>
      <c r="G555" s="77"/>
      <c r="H555" s="77"/>
    </row>
    <row r="557" spans="1:8" x14ac:dyDescent="0.2">
      <c r="D557" s="77"/>
      <c r="E557" s="77"/>
      <c r="F557" s="77"/>
      <c r="G557" s="77"/>
      <c r="H557" s="77"/>
    </row>
    <row r="564" spans="4:8" x14ac:dyDescent="0.2">
      <c r="D564" s="77"/>
      <c r="E564" s="77"/>
      <c r="F564" s="77"/>
      <c r="G564" s="77"/>
      <c r="H564" s="77"/>
    </row>
    <row r="566" spans="4:8" x14ac:dyDescent="0.2">
      <c r="D566" s="77"/>
      <c r="E566" s="77"/>
      <c r="F566" s="77"/>
      <c r="G566" s="77"/>
      <c r="H566" s="77"/>
    </row>
    <row r="567" spans="4:8" x14ac:dyDescent="0.2">
      <c r="D567" s="77"/>
      <c r="E567" s="77"/>
      <c r="F567" s="77"/>
      <c r="G567" s="77"/>
      <c r="H567" s="77"/>
    </row>
    <row r="569" spans="4:8" x14ac:dyDescent="0.2">
      <c r="D569" s="77"/>
      <c r="E569" s="77"/>
      <c r="F569" s="77"/>
      <c r="G569" s="77"/>
      <c r="H569" s="77"/>
    </row>
    <row r="572" spans="4:8" x14ac:dyDescent="0.2">
      <c r="D572" s="77"/>
      <c r="E572" s="77"/>
      <c r="F572" s="77"/>
      <c r="G572" s="77"/>
      <c r="H572" s="77"/>
    </row>
    <row r="574" spans="4:8" x14ac:dyDescent="0.2">
      <c r="D574" s="77"/>
      <c r="E574" s="77"/>
      <c r="F574" s="77"/>
      <c r="G574" s="77"/>
      <c r="H574" s="77"/>
    </row>
    <row r="575" spans="4:8" x14ac:dyDescent="0.2">
      <c r="D575" s="77"/>
      <c r="E575" s="77"/>
      <c r="F575" s="77"/>
      <c r="G575" s="77"/>
      <c r="H575" s="77"/>
    </row>
    <row r="577" spans="2:8" x14ac:dyDescent="0.2">
      <c r="C577" s="117"/>
      <c r="D577" s="77"/>
      <c r="E577" s="77"/>
      <c r="F577" s="77"/>
      <c r="G577" s="77"/>
      <c r="H577" s="77"/>
    </row>
    <row r="578" spans="2:8" x14ac:dyDescent="0.2">
      <c r="C578" s="77"/>
    </row>
    <row r="579" spans="2:8" x14ac:dyDescent="0.2">
      <c r="H579" s="88"/>
    </row>
    <row r="581" spans="2:8" x14ac:dyDescent="0.2">
      <c r="B581" s="87"/>
    </row>
    <row r="583" spans="2:8" x14ac:dyDescent="0.2">
      <c r="B583" s="109"/>
      <c r="C583" s="87"/>
    </row>
    <row r="586" spans="2:8" x14ac:dyDescent="0.2">
      <c r="H586" s="88"/>
    </row>
  </sheetData>
  <phoneticPr fontId="0" type="noConversion"/>
  <printOptions horizontalCentered="1"/>
  <pageMargins left="0" right="0" top="0.5" bottom="0.5" header="0.5" footer="0.75"/>
  <pageSetup scale="95"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4"/>
  <sheetViews>
    <sheetView workbookViewId="0">
      <selection sqref="A1:C1"/>
    </sheetView>
  </sheetViews>
  <sheetFormatPr defaultRowHeight="12.75" x14ac:dyDescent="0.2"/>
  <cols>
    <col min="1" max="1" width="3.5703125" customWidth="1"/>
    <col min="2" max="2" width="8.5703125" customWidth="1"/>
    <col min="3" max="3" width="38.5703125" customWidth="1"/>
    <col min="4" max="8" width="16.5703125" customWidth="1"/>
  </cols>
  <sheetData>
    <row r="1" spans="1:8" ht="13.5" thickBot="1" x14ac:dyDescent="0.25"/>
    <row r="2" spans="1:8" s="4" customFormat="1" ht="18" x14ac:dyDescent="0.25">
      <c r="A2" s="24" t="str">
        <f>CONCATENATE('Basic Data Input'!$B$5," COUNTY")</f>
        <v>___________ COUNTY</v>
      </c>
      <c r="B2" s="25"/>
      <c r="C2" s="25"/>
      <c r="D2" s="25"/>
      <c r="E2" s="25"/>
      <c r="F2" s="26"/>
      <c r="G2" s="79" t="s">
        <v>26</v>
      </c>
      <c r="H2" s="80" t="s">
        <v>27</v>
      </c>
    </row>
    <row r="3" spans="1:8" s="4" customFormat="1" x14ac:dyDescent="0.2">
      <c r="A3" s="77"/>
      <c r="B3" s="77"/>
      <c r="C3" s="78"/>
      <c r="D3" s="78"/>
      <c r="E3" s="78"/>
      <c r="F3" s="81" t="s">
        <v>28</v>
      </c>
      <c r="G3" s="82">
        <v>100</v>
      </c>
      <c r="H3" s="83" t="s">
        <v>29</v>
      </c>
    </row>
    <row r="4" spans="1:8" s="4" customFormat="1" ht="13.5" thickBot="1" x14ac:dyDescent="0.25">
      <c r="A4" s="77"/>
      <c r="B4" s="77"/>
      <c r="C4" s="78"/>
      <c r="D4" s="78"/>
      <c r="E4" s="78"/>
      <c r="F4" s="84" t="s">
        <v>30</v>
      </c>
      <c r="G4" s="85" t="s">
        <v>175</v>
      </c>
      <c r="H4" s="115" t="s">
        <v>176</v>
      </c>
    </row>
    <row r="5" spans="1:8" s="4" customFormat="1" ht="13.5" thickBot="1" x14ac:dyDescent="0.25">
      <c r="A5" s="87" t="s">
        <v>837</v>
      </c>
      <c r="B5" s="77"/>
      <c r="C5" s="78"/>
      <c r="D5" s="78"/>
      <c r="E5" s="78"/>
      <c r="F5" s="78"/>
      <c r="G5" s="78"/>
      <c r="H5" s="88"/>
    </row>
    <row r="6" spans="1:8" s="4" customFormat="1" x14ac:dyDescent="0.2">
      <c r="A6" s="89"/>
      <c r="B6" s="90"/>
      <c r="C6" s="91"/>
      <c r="D6" s="38"/>
      <c r="E6" s="38"/>
      <c r="F6" s="194" t="s">
        <v>1587</v>
      </c>
      <c r="G6" s="39"/>
      <c r="H6" s="40"/>
    </row>
    <row r="7" spans="1:8" s="4" customFormat="1" x14ac:dyDescent="0.2">
      <c r="A7" s="92"/>
      <c r="B7" s="43" t="s">
        <v>26</v>
      </c>
      <c r="C7" s="93"/>
      <c r="D7" s="43" t="s">
        <v>13</v>
      </c>
      <c r="E7" s="43" t="s">
        <v>13</v>
      </c>
      <c r="F7" s="43" t="s">
        <v>31</v>
      </c>
      <c r="G7" s="43" t="s">
        <v>32</v>
      </c>
      <c r="H7" s="44"/>
    </row>
    <row r="8" spans="1:8" s="4" customFormat="1" x14ac:dyDescent="0.2">
      <c r="A8" s="94"/>
      <c r="B8" s="48" t="s">
        <v>33</v>
      </c>
      <c r="C8" s="95"/>
      <c r="D8" s="193" t="str">
        <f>'General Receipts'!D7</f>
        <v>2024 - 2025</v>
      </c>
      <c r="E8" s="193" t="str">
        <f>'General Receipts'!E7</f>
        <v>2025 - 2026</v>
      </c>
      <c r="F8" s="43" t="s">
        <v>34</v>
      </c>
      <c r="G8" s="43" t="s">
        <v>35</v>
      </c>
      <c r="H8" s="44" t="s">
        <v>36</v>
      </c>
    </row>
    <row r="9" spans="1:8" s="4" customFormat="1" x14ac:dyDescent="0.2">
      <c r="A9" s="96"/>
      <c r="B9" s="97" t="s">
        <v>186</v>
      </c>
      <c r="C9" s="98" t="s">
        <v>187</v>
      </c>
      <c r="D9" s="52">
        <v>1</v>
      </c>
      <c r="E9" s="52">
        <v>2</v>
      </c>
      <c r="F9" s="52">
        <v>3</v>
      </c>
      <c r="G9" s="52">
        <v>4</v>
      </c>
      <c r="H9" s="53">
        <v>5</v>
      </c>
    </row>
    <row r="10" spans="1:8" s="4" customFormat="1" x14ac:dyDescent="0.2">
      <c r="A10" s="96"/>
      <c r="B10" s="179">
        <v>601</v>
      </c>
      <c r="C10" s="180" t="s">
        <v>188</v>
      </c>
      <c r="D10" s="99">
        <f>'General Office Budgets'!D78</f>
        <v>0</v>
      </c>
      <c r="E10" s="99">
        <f>'General Office Budgets'!E78</f>
        <v>0</v>
      </c>
      <c r="F10" s="99">
        <f>'General Office Budgets'!F78</f>
        <v>0</v>
      </c>
      <c r="G10" s="99">
        <f>'General Office Budgets'!G78</f>
        <v>0</v>
      </c>
      <c r="H10" s="100">
        <f>'General Office Budgets'!H78</f>
        <v>0</v>
      </c>
    </row>
    <row r="11" spans="1:8" s="4" customFormat="1" x14ac:dyDescent="0.2">
      <c r="A11" s="96"/>
      <c r="B11" s="179">
        <v>602</v>
      </c>
      <c r="C11" s="180" t="s">
        <v>189</v>
      </c>
      <c r="D11" s="99">
        <f>'General Office Budgets'!D167</f>
        <v>0</v>
      </c>
      <c r="E11" s="99">
        <f>'General Office Budgets'!E167</f>
        <v>0</v>
      </c>
      <c r="F11" s="99">
        <f>'General Office Budgets'!F167</f>
        <v>0</v>
      </c>
      <c r="G11" s="99">
        <f>'General Office Budgets'!G167</f>
        <v>0</v>
      </c>
      <c r="H11" s="100">
        <f>'General Office Budgets'!H167</f>
        <v>0</v>
      </c>
    </row>
    <row r="12" spans="1:8" s="4" customFormat="1" x14ac:dyDescent="0.2">
      <c r="A12" s="96"/>
      <c r="B12" s="179">
        <v>603</v>
      </c>
      <c r="C12" s="180" t="s">
        <v>190</v>
      </c>
      <c r="D12" s="101">
        <f>'General Office Budgets'!D256</f>
        <v>0</v>
      </c>
      <c r="E12" s="101">
        <f>'General Office Budgets'!E256</f>
        <v>0</v>
      </c>
      <c r="F12" s="101">
        <f>'General Office Budgets'!F256</f>
        <v>0</v>
      </c>
      <c r="G12" s="101">
        <f>'General Office Budgets'!G256</f>
        <v>0</v>
      </c>
      <c r="H12" s="102">
        <f>'General Office Budgets'!H256</f>
        <v>0</v>
      </c>
    </row>
    <row r="13" spans="1:8" s="4" customFormat="1" x14ac:dyDescent="0.2">
      <c r="A13" s="96"/>
      <c r="B13" s="179">
        <v>604</v>
      </c>
      <c r="C13" s="180" t="s">
        <v>191</v>
      </c>
      <c r="D13" s="99">
        <f>'General Office Budgets'!D345</f>
        <v>0</v>
      </c>
      <c r="E13" s="99">
        <f>'General Office Budgets'!E345</f>
        <v>0</v>
      </c>
      <c r="F13" s="99">
        <f>'General Office Budgets'!F345</f>
        <v>0</v>
      </c>
      <c r="G13" s="99">
        <f>'General Office Budgets'!G345</f>
        <v>0</v>
      </c>
      <c r="H13" s="100">
        <f>'General Office Budgets'!H345</f>
        <v>0</v>
      </c>
    </row>
    <row r="14" spans="1:8" s="4" customFormat="1" x14ac:dyDescent="0.2">
      <c r="A14" s="96"/>
      <c r="B14" s="179">
        <v>605</v>
      </c>
      <c r="C14" s="180" t="s">
        <v>192</v>
      </c>
      <c r="D14" s="99">
        <f>'General Office Budgets'!D434</f>
        <v>0</v>
      </c>
      <c r="E14" s="99">
        <f>'General Office Budgets'!E434</f>
        <v>0</v>
      </c>
      <c r="F14" s="99">
        <f>'General Office Budgets'!F434</f>
        <v>0</v>
      </c>
      <c r="G14" s="99">
        <f>'General Office Budgets'!G434</f>
        <v>0</v>
      </c>
      <c r="H14" s="100">
        <f>'General Office Budgets'!H434</f>
        <v>0</v>
      </c>
    </row>
    <row r="15" spans="1:8" s="4" customFormat="1" x14ac:dyDescent="0.2">
      <c r="A15" s="96"/>
      <c r="B15" s="179">
        <v>607</v>
      </c>
      <c r="C15" s="180" t="s">
        <v>193</v>
      </c>
      <c r="D15" s="99">
        <f>'General Office Budgets'!D523</f>
        <v>0</v>
      </c>
      <c r="E15" s="99">
        <f>'General Office Budgets'!E523</f>
        <v>0</v>
      </c>
      <c r="F15" s="99">
        <f>'General Office Budgets'!F523</f>
        <v>0</v>
      </c>
      <c r="G15" s="99">
        <f>'General Office Budgets'!G523</f>
        <v>0</v>
      </c>
      <c r="H15" s="100">
        <f>'General Office Budgets'!H523</f>
        <v>0</v>
      </c>
    </row>
    <row r="16" spans="1:8" s="4" customFormat="1" x14ac:dyDescent="0.2">
      <c r="A16" s="96"/>
      <c r="B16" s="179">
        <v>608</v>
      </c>
      <c r="C16" s="180" t="s">
        <v>327</v>
      </c>
      <c r="D16" s="99">
        <f>'General Office Budgets'!D612</f>
        <v>0</v>
      </c>
      <c r="E16" s="99">
        <f>'General Office Budgets'!E612</f>
        <v>0</v>
      </c>
      <c r="F16" s="99">
        <f>'General Office Budgets'!F612</f>
        <v>0</v>
      </c>
      <c r="G16" s="99">
        <f>'General Office Budgets'!G612</f>
        <v>0</v>
      </c>
      <c r="H16" s="100">
        <f>'General Office Budgets'!H612</f>
        <v>0</v>
      </c>
    </row>
    <row r="17" spans="1:8" s="4" customFormat="1" x14ac:dyDescent="0.2">
      <c r="A17" s="96"/>
      <c r="B17" s="179">
        <v>610</v>
      </c>
      <c r="C17" s="180" t="s">
        <v>194</v>
      </c>
      <c r="D17" s="99">
        <f>'General Office Budgets'!D701</f>
        <v>0</v>
      </c>
      <c r="E17" s="99">
        <f>'General Office Budgets'!E701</f>
        <v>0</v>
      </c>
      <c r="F17" s="99">
        <f>'General Office Budgets'!F701</f>
        <v>0</v>
      </c>
      <c r="G17" s="99">
        <f>'General Office Budgets'!G701</f>
        <v>0</v>
      </c>
      <c r="H17" s="100">
        <f>'General Office Budgets'!H701</f>
        <v>0</v>
      </c>
    </row>
    <row r="18" spans="1:8" s="4" customFormat="1" x14ac:dyDescent="0.2">
      <c r="A18" s="96"/>
      <c r="B18" s="179">
        <v>621</v>
      </c>
      <c r="C18" s="180" t="s">
        <v>195</v>
      </c>
      <c r="D18" s="99">
        <f>'General Office Budgets'!D789</f>
        <v>0</v>
      </c>
      <c r="E18" s="99">
        <f>'General Office Budgets'!E789</f>
        <v>0</v>
      </c>
      <c r="F18" s="99">
        <f>'General Office Budgets'!F789</f>
        <v>0</v>
      </c>
      <c r="G18" s="99">
        <f>'General Office Budgets'!G789</f>
        <v>0</v>
      </c>
      <c r="H18" s="100">
        <f>'General Office Budgets'!H789</f>
        <v>0</v>
      </c>
    </row>
    <row r="19" spans="1:8" s="4" customFormat="1" x14ac:dyDescent="0.2">
      <c r="A19" s="96"/>
      <c r="B19" s="179">
        <v>622</v>
      </c>
      <c r="C19" s="180" t="s">
        <v>196</v>
      </c>
      <c r="D19" s="99">
        <f>'General Office Budgets'!D878</f>
        <v>0</v>
      </c>
      <c r="E19" s="99">
        <f>'General Office Budgets'!E878</f>
        <v>0</v>
      </c>
      <c r="F19" s="99">
        <f>'General Office Budgets'!F878</f>
        <v>0</v>
      </c>
      <c r="G19" s="99">
        <f>'General Office Budgets'!G878</f>
        <v>0</v>
      </c>
      <c r="H19" s="100">
        <f>'General Office Budgets'!H878</f>
        <v>0</v>
      </c>
    </row>
    <row r="20" spans="1:8" s="4" customFormat="1" x14ac:dyDescent="0.2">
      <c r="A20" s="96"/>
      <c r="B20" s="179">
        <v>624</v>
      </c>
      <c r="C20" s="180" t="s">
        <v>598</v>
      </c>
      <c r="D20" s="99">
        <f>'General Office Budgets'!D967</f>
        <v>0</v>
      </c>
      <c r="E20" s="99">
        <f>'General Office Budgets'!E967</f>
        <v>0</v>
      </c>
      <c r="F20" s="99">
        <f>'General Office Budgets'!F967</f>
        <v>0</v>
      </c>
      <c r="G20" s="99">
        <f>'General Office Budgets'!G967</f>
        <v>0</v>
      </c>
      <c r="H20" s="100">
        <f>'General Office Budgets'!H967</f>
        <v>0</v>
      </c>
    </row>
    <row r="21" spans="1:8" s="4" customFormat="1" x14ac:dyDescent="0.2">
      <c r="A21" s="96"/>
      <c r="B21" s="179">
        <v>625</v>
      </c>
      <c r="C21" s="180" t="s">
        <v>197</v>
      </c>
      <c r="D21" s="99">
        <f>'General Office Budgets'!D1055</f>
        <v>0</v>
      </c>
      <c r="E21" s="99">
        <f>'General Office Budgets'!E1055</f>
        <v>0</v>
      </c>
      <c r="F21" s="99">
        <f>'General Office Budgets'!F1055</f>
        <v>0</v>
      </c>
      <c r="G21" s="99">
        <f>'General Office Budgets'!G1055</f>
        <v>0</v>
      </c>
      <c r="H21" s="100">
        <f>'General Office Budgets'!H1055</f>
        <v>0</v>
      </c>
    </row>
    <row r="22" spans="1:8" s="4" customFormat="1" x14ac:dyDescent="0.2">
      <c r="A22" s="96"/>
      <c r="B22" s="179">
        <v>641</v>
      </c>
      <c r="C22" s="180" t="s">
        <v>198</v>
      </c>
      <c r="D22" s="99">
        <f>'General Office Budgets'!D1186</f>
        <v>0</v>
      </c>
      <c r="E22" s="99">
        <f>'General Office Budgets'!E1186</f>
        <v>0</v>
      </c>
      <c r="F22" s="99">
        <f>'General Office Budgets'!F1186</f>
        <v>0</v>
      </c>
      <c r="G22" s="99">
        <f>'General Office Budgets'!G1186</f>
        <v>0</v>
      </c>
      <c r="H22" s="100">
        <f>'General Office Budgets'!H1186</f>
        <v>0</v>
      </c>
    </row>
    <row r="23" spans="1:8" s="4" customFormat="1" x14ac:dyDescent="0.2">
      <c r="A23" s="96"/>
      <c r="B23" s="179">
        <v>643</v>
      </c>
      <c r="C23" s="180" t="s">
        <v>199</v>
      </c>
      <c r="D23" s="99">
        <f>'General Office Budgets'!D1274</f>
        <v>0</v>
      </c>
      <c r="E23" s="99">
        <f>'General Office Budgets'!E1274</f>
        <v>0</v>
      </c>
      <c r="F23" s="99">
        <f>'General Office Budgets'!F1274</f>
        <v>0</v>
      </c>
      <c r="G23" s="99">
        <f>'General Office Budgets'!G1274</f>
        <v>0</v>
      </c>
      <c r="H23" s="100">
        <f>'General Office Budgets'!H1274</f>
        <v>0</v>
      </c>
    </row>
    <row r="24" spans="1:8" s="4" customFormat="1" x14ac:dyDescent="0.2">
      <c r="A24" s="96"/>
      <c r="B24" s="179">
        <v>645</v>
      </c>
      <c r="C24" s="180" t="s">
        <v>328</v>
      </c>
      <c r="D24" s="99">
        <f>'General Office Budgets'!D1363</f>
        <v>0</v>
      </c>
      <c r="E24" s="99">
        <f>'General Office Budgets'!E1363</f>
        <v>0</v>
      </c>
      <c r="F24" s="99">
        <f>'General Office Budgets'!F1363</f>
        <v>0</v>
      </c>
      <c r="G24" s="99">
        <f>'General Office Budgets'!G1363</f>
        <v>0</v>
      </c>
      <c r="H24" s="100">
        <f>'General Office Budgets'!H1363</f>
        <v>0</v>
      </c>
    </row>
    <row r="25" spans="1:8" s="4" customFormat="1" x14ac:dyDescent="0.2">
      <c r="A25" s="96"/>
      <c r="B25" s="145"/>
      <c r="C25" s="146"/>
      <c r="D25" s="275"/>
      <c r="E25" s="275"/>
      <c r="F25" s="275"/>
      <c r="G25" s="275"/>
      <c r="H25" s="276"/>
    </row>
    <row r="26" spans="1:8" s="4" customFormat="1" x14ac:dyDescent="0.2">
      <c r="A26" s="96"/>
      <c r="B26" s="145"/>
      <c r="C26" s="146"/>
      <c r="D26" s="277"/>
      <c r="E26" s="277"/>
      <c r="F26" s="277"/>
      <c r="G26" s="277"/>
      <c r="H26" s="278"/>
    </row>
    <row r="27" spans="1:8" s="4" customFormat="1" x14ac:dyDescent="0.2">
      <c r="A27" s="96"/>
      <c r="B27" s="145"/>
      <c r="C27" s="146"/>
      <c r="D27" s="275"/>
      <c r="E27" s="275"/>
      <c r="F27" s="275"/>
      <c r="G27" s="275"/>
      <c r="H27" s="279"/>
    </row>
    <row r="28" spans="1:8" s="4" customFormat="1" x14ac:dyDescent="0.2">
      <c r="A28" s="96"/>
      <c r="B28" s="145"/>
      <c r="C28" s="146"/>
      <c r="D28" s="275"/>
      <c r="E28" s="275"/>
      <c r="F28" s="275"/>
      <c r="G28" s="275"/>
      <c r="H28" s="279"/>
    </row>
    <row r="29" spans="1:8" s="4" customFormat="1" x14ac:dyDescent="0.2">
      <c r="A29" s="96"/>
      <c r="B29" s="145"/>
      <c r="C29" s="146"/>
      <c r="D29" s="275"/>
      <c r="E29" s="275"/>
      <c r="F29" s="275"/>
      <c r="G29" s="275"/>
      <c r="H29" s="279"/>
    </row>
    <row r="30" spans="1:8" s="4" customFormat="1" x14ac:dyDescent="0.2">
      <c r="A30" s="96"/>
      <c r="B30" s="145"/>
      <c r="C30" s="146"/>
      <c r="D30" s="275"/>
      <c r="E30" s="275"/>
      <c r="F30" s="275"/>
      <c r="G30" s="275"/>
      <c r="H30" s="279"/>
    </row>
    <row r="31" spans="1:8" s="4" customFormat="1" x14ac:dyDescent="0.2">
      <c r="A31" s="96"/>
      <c r="B31" s="145"/>
      <c r="C31" s="146"/>
      <c r="D31" s="275"/>
      <c r="E31" s="275"/>
      <c r="F31" s="275"/>
      <c r="G31" s="275"/>
      <c r="H31" s="279"/>
    </row>
    <row r="32" spans="1:8" s="4" customFormat="1" x14ac:dyDescent="0.2">
      <c r="A32" s="96"/>
      <c r="B32" s="145"/>
      <c r="C32" s="146"/>
      <c r="D32" s="275"/>
      <c r="E32" s="275"/>
      <c r="F32" s="275"/>
      <c r="G32" s="275"/>
      <c r="H32" s="279"/>
    </row>
    <row r="33" spans="1:8" s="4" customFormat="1" x14ac:dyDescent="0.2">
      <c r="A33" s="96"/>
      <c r="B33" s="145"/>
      <c r="C33" s="146"/>
      <c r="D33" s="275"/>
      <c r="E33" s="275"/>
      <c r="F33" s="275"/>
      <c r="G33" s="275"/>
      <c r="H33" s="279"/>
    </row>
    <row r="34" spans="1:8" s="4" customFormat="1" x14ac:dyDescent="0.2">
      <c r="A34" s="96"/>
      <c r="B34" s="145"/>
      <c r="C34" s="146"/>
      <c r="D34" s="275"/>
      <c r="E34" s="275"/>
      <c r="F34" s="275"/>
      <c r="G34" s="275"/>
      <c r="H34" s="279"/>
    </row>
    <row r="35" spans="1:8" s="4" customFormat="1" x14ac:dyDescent="0.2">
      <c r="A35" s="96"/>
      <c r="B35" s="145"/>
      <c r="C35" s="146"/>
      <c r="D35" s="136"/>
      <c r="E35" s="136"/>
      <c r="F35" s="136"/>
      <c r="G35" s="136"/>
      <c r="H35" s="155"/>
    </row>
    <row r="36" spans="1:8" s="4" customFormat="1" x14ac:dyDescent="0.2">
      <c r="A36" s="96"/>
      <c r="B36" s="145"/>
      <c r="C36" s="146"/>
      <c r="D36" s="136"/>
      <c r="E36" s="136"/>
      <c r="F36" s="136"/>
      <c r="G36" s="136"/>
      <c r="H36" s="155"/>
    </row>
    <row r="37" spans="1:8" s="4" customFormat="1" x14ac:dyDescent="0.2">
      <c r="A37" s="96"/>
      <c r="B37" s="179" t="s">
        <v>200</v>
      </c>
      <c r="C37" s="180" t="s">
        <v>201</v>
      </c>
      <c r="D37" s="437"/>
      <c r="E37" s="437"/>
      <c r="F37" s="437"/>
      <c r="G37" s="437"/>
      <c r="H37" s="438"/>
    </row>
    <row r="38" spans="1:8" s="4" customFormat="1" x14ac:dyDescent="0.2">
      <c r="A38" s="96"/>
      <c r="B38" s="179">
        <v>651</v>
      </c>
      <c r="C38" s="180" t="s">
        <v>202</v>
      </c>
      <c r="D38" s="99">
        <f>'General Office Budgets'!D1496</f>
        <v>0</v>
      </c>
      <c r="E38" s="99">
        <f>'General Office Budgets'!E1496</f>
        <v>0</v>
      </c>
      <c r="F38" s="99">
        <f>'General Office Budgets'!F1496</f>
        <v>0</v>
      </c>
      <c r="G38" s="99">
        <f>'General Office Budgets'!G1496</f>
        <v>0</v>
      </c>
      <c r="H38" s="100">
        <f>'General Office Budgets'!H1496</f>
        <v>0</v>
      </c>
    </row>
    <row r="39" spans="1:8" s="4" customFormat="1" x14ac:dyDescent="0.2">
      <c r="A39" s="96"/>
      <c r="B39" s="179">
        <v>652</v>
      </c>
      <c r="C39" s="180" t="s">
        <v>203</v>
      </c>
      <c r="D39" s="99">
        <f>'General Office Budgets'!D1585</f>
        <v>0</v>
      </c>
      <c r="E39" s="99">
        <f>'General Office Budgets'!E1585</f>
        <v>0</v>
      </c>
      <c r="F39" s="99">
        <f>'General Office Budgets'!F1585</f>
        <v>0</v>
      </c>
      <c r="G39" s="99">
        <f>'General Office Budgets'!G1585</f>
        <v>0</v>
      </c>
      <c r="H39" s="100">
        <f>'General Office Budgets'!H1585</f>
        <v>0</v>
      </c>
    </row>
    <row r="40" spans="1:8" s="4" customFormat="1" x14ac:dyDescent="0.2">
      <c r="A40" s="222"/>
      <c r="B40" s="225">
        <v>653</v>
      </c>
      <c r="C40" s="223" t="s">
        <v>204</v>
      </c>
      <c r="D40" s="234">
        <f>'General Office Budgets'!D1673</f>
        <v>0</v>
      </c>
      <c r="E40" s="234">
        <f>'General Office Budgets'!E1673</f>
        <v>0</v>
      </c>
      <c r="F40" s="234">
        <f>'General Office Budgets'!F1673</f>
        <v>0</v>
      </c>
      <c r="G40" s="234">
        <f>'General Office Budgets'!G1673</f>
        <v>0</v>
      </c>
      <c r="H40" s="235">
        <f>'General Office Budgets'!H1673</f>
        <v>0</v>
      </c>
    </row>
    <row r="41" spans="1:8" s="4" customFormat="1" x14ac:dyDescent="0.2">
      <c r="A41" s="96"/>
      <c r="B41" s="179">
        <v>671</v>
      </c>
      <c r="C41" s="180" t="s">
        <v>209</v>
      </c>
      <c r="D41" s="99">
        <f>'General Office Budgets'!D1805</f>
        <v>0</v>
      </c>
      <c r="E41" s="99">
        <f>'General Office Budgets'!E1805</f>
        <v>0</v>
      </c>
      <c r="F41" s="99">
        <f>'General Office Budgets'!F1805</f>
        <v>0</v>
      </c>
      <c r="G41" s="99">
        <f>'General Office Budgets'!G1805</f>
        <v>0</v>
      </c>
      <c r="H41" s="100">
        <f>'General Office Budgets'!H1805</f>
        <v>0</v>
      </c>
    </row>
    <row r="42" spans="1:8" s="4" customFormat="1" x14ac:dyDescent="0.2">
      <c r="A42" s="96"/>
      <c r="B42" s="179">
        <v>693</v>
      </c>
      <c r="C42" s="180" t="s">
        <v>329</v>
      </c>
      <c r="D42" s="99">
        <f>'General Office Budgets'!D1893</f>
        <v>0</v>
      </c>
      <c r="E42" s="99">
        <f>'General Office Budgets'!E1893</f>
        <v>0</v>
      </c>
      <c r="F42" s="99">
        <f>'General Office Budgets'!F1893</f>
        <v>0</v>
      </c>
      <c r="G42" s="99">
        <f>'General Office Budgets'!G1893</f>
        <v>0</v>
      </c>
      <c r="H42" s="100">
        <f>'General Office Budgets'!H1893</f>
        <v>0</v>
      </c>
    </row>
    <row r="43" spans="1:8" s="4" customFormat="1" x14ac:dyDescent="0.2">
      <c r="A43" s="94"/>
      <c r="B43" s="236"/>
      <c r="C43" s="237"/>
      <c r="D43" s="229"/>
      <c r="E43" s="229"/>
      <c r="F43" s="229"/>
      <c r="G43" s="229"/>
      <c r="H43" s="230"/>
    </row>
    <row r="44" spans="1:8" s="4" customFormat="1" x14ac:dyDescent="0.2">
      <c r="A44" s="96"/>
      <c r="B44" s="145"/>
      <c r="C44" s="146"/>
      <c r="D44" s="141"/>
      <c r="E44" s="141"/>
      <c r="F44" s="141"/>
      <c r="G44" s="141"/>
      <c r="H44" s="142"/>
    </row>
    <row r="45" spans="1:8" s="4" customFormat="1" x14ac:dyDescent="0.2">
      <c r="A45" s="96"/>
      <c r="B45" s="145"/>
      <c r="C45" s="146"/>
      <c r="D45" s="136"/>
      <c r="E45" s="136"/>
      <c r="F45" s="136"/>
      <c r="G45" s="136"/>
      <c r="H45" s="137"/>
    </row>
    <row r="46" spans="1:8" s="4" customFormat="1" x14ac:dyDescent="0.2">
      <c r="A46" s="96"/>
      <c r="B46" s="145"/>
      <c r="C46" s="146"/>
      <c r="D46" s="136"/>
      <c r="E46" s="136"/>
      <c r="F46" s="136"/>
      <c r="G46" s="136"/>
      <c r="H46" s="137"/>
    </row>
    <row r="47" spans="1:8" s="4" customFormat="1" x14ac:dyDescent="0.2">
      <c r="A47" s="96"/>
      <c r="B47" s="145"/>
      <c r="C47" s="146"/>
      <c r="D47" s="136"/>
      <c r="E47" s="136"/>
      <c r="F47" s="136"/>
      <c r="G47" s="136"/>
      <c r="H47" s="137"/>
    </row>
    <row r="48" spans="1:8" s="4" customFormat="1" x14ac:dyDescent="0.2">
      <c r="A48" s="96"/>
      <c r="B48" s="145"/>
      <c r="C48" s="146"/>
      <c r="D48" s="136"/>
      <c r="E48" s="136"/>
      <c r="F48" s="136"/>
      <c r="G48" s="136"/>
      <c r="H48" s="137"/>
    </row>
    <row r="49" spans="1:8" s="4" customFormat="1" x14ac:dyDescent="0.2">
      <c r="A49" s="96"/>
      <c r="B49" s="145"/>
      <c r="C49" s="146"/>
      <c r="D49" s="136"/>
      <c r="E49" s="136"/>
      <c r="F49" s="136"/>
      <c r="G49" s="136"/>
      <c r="H49" s="137"/>
    </row>
    <row r="50" spans="1:8" s="4" customFormat="1" x14ac:dyDescent="0.2">
      <c r="A50" s="96"/>
      <c r="B50" s="179" t="s">
        <v>211</v>
      </c>
      <c r="C50" s="180" t="s">
        <v>212</v>
      </c>
      <c r="D50" s="437"/>
      <c r="E50" s="437"/>
      <c r="F50" s="437"/>
      <c r="G50" s="437"/>
      <c r="H50" s="438"/>
    </row>
    <row r="51" spans="1:8" s="4" customFormat="1" x14ac:dyDescent="0.2">
      <c r="A51" s="96"/>
      <c r="B51" s="179">
        <v>702</v>
      </c>
      <c r="C51" s="180" t="s">
        <v>213</v>
      </c>
      <c r="D51" s="99">
        <f>'General Office Budgets'!D1982</f>
        <v>0</v>
      </c>
      <c r="E51" s="99">
        <f>'General Office Budgets'!E1982</f>
        <v>0</v>
      </c>
      <c r="F51" s="99">
        <f>'General Office Budgets'!F1982</f>
        <v>0</v>
      </c>
      <c r="G51" s="99">
        <f>'General Office Budgets'!G1982</f>
        <v>0</v>
      </c>
      <c r="H51" s="100">
        <f>'General Office Budgets'!H1982</f>
        <v>0</v>
      </c>
    </row>
    <row r="52" spans="1:8" s="4" customFormat="1" x14ac:dyDescent="0.2">
      <c r="A52" s="96"/>
      <c r="B52" s="179">
        <v>733</v>
      </c>
      <c r="C52" s="180" t="s">
        <v>216</v>
      </c>
      <c r="D52" s="99">
        <f>'General Office Budgets'!D2071</f>
        <v>0</v>
      </c>
      <c r="E52" s="99">
        <f>'General Office Budgets'!E2071</f>
        <v>0</v>
      </c>
      <c r="F52" s="99">
        <f>'General Office Budgets'!F2071</f>
        <v>0</v>
      </c>
      <c r="G52" s="99">
        <f>'General Office Budgets'!G2071</f>
        <v>0</v>
      </c>
      <c r="H52" s="100">
        <f>'General Office Budgets'!H2071</f>
        <v>0</v>
      </c>
    </row>
    <row r="53" spans="1:8" s="4" customFormat="1" x14ac:dyDescent="0.2">
      <c r="A53" s="96"/>
      <c r="B53" s="145"/>
      <c r="C53" s="146"/>
      <c r="D53" s="136"/>
      <c r="E53" s="136"/>
      <c r="F53" s="136"/>
      <c r="G53" s="136"/>
      <c r="H53" s="137"/>
    </row>
    <row r="54" spans="1:8" s="4" customFormat="1" x14ac:dyDescent="0.2">
      <c r="A54" s="96"/>
      <c r="B54" s="145"/>
      <c r="C54" s="146"/>
      <c r="D54" s="136"/>
      <c r="E54" s="136"/>
      <c r="F54" s="136"/>
      <c r="G54" s="136"/>
      <c r="H54" s="137"/>
    </row>
    <row r="55" spans="1:8" s="4" customFormat="1" x14ac:dyDescent="0.2">
      <c r="A55" s="96"/>
      <c r="B55" s="145"/>
      <c r="C55" s="146"/>
      <c r="D55" s="136"/>
      <c r="E55" s="136"/>
      <c r="F55" s="136"/>
      <c r="G55" s="136"/>
      <c r="H55" s="137"/>
    </row>
    <row r="56" spans="1:8" s="4" customFormat="1" x14ac:dyDescent="0.2">
      <c r="A56" s="96"/>
      <c r="B56" s="145"/>
      <c r="C56" s="146"/>
      <c r="D56" s="136"/>
      <c r="E56" s="136"/>
      <c r="F56" s="136"/>
      <c r="G56" s="136"/>
      <c r="H56" s="137"/>
    </row>
    <row r="57" spans="1:8" s="4" customFormat="1" x14ac:dyDescent="0.2">
      <c r="A57" s="96"/>
      <c r="B57" s="179" t="s">
        <v>217</v>
      </c>
      <c r="C57" s="180" t="s">
        <v>218</v>
      </c>
      <c r="D57" s="437"/>
      <c r="E57" s="437"/>
      <c r="F57" s="437"/>
      <c r="G57" s="437"/>
      <c r="H57" s="438"/>
    </row>
    <row r="58" spans="1:8" s="4" customFormat="1" x14ac:dyDescent="0.2">
      <c r="A58" s="96"/>
      <c r="B58" s="145"/>
      <c r="C58" s="146"/>
      <c r="D58" s="136"/>
      <c r="E58" s="136"/>
      <c r="F58" s="136"/>
      <c r="G58" s="136"/>
      <c r="H58" s="137"/>
    </row>
    <row r="59" spans="1:8" s="4" customFormat="1" x14ac:dyDescent="0.2">
      <c r="A59" s="96"/>
      <c r="B59" s="145"/>
      <c r="C59" s="146"/>
      <c r="D59" s="136"/>
      <c r="E59" s="136"/>
      <c r="F59" s="136"/>
      <c r="G59" s="136"/>
      <c r="H59" s="137"/>
    </row>
    <row r="60" spans="1:8" s="4" customFormat="1" x14ac:dyDescent="0.2">
      <c r="A60" s="96"/>
      <c r="B60" s="145"/>
      <c r="C60" s="146"/>
      <c r="D60" s="136"/>
      <c r="E60" s="136"/>
      <c r="F60" s="136"/>
      <c r="G60" s="136"/>
      <c r="H60" s="137"/>
    </row>
    <row r="61" spans="1:8" s="4" customFormat="1" x14ac:dyDescent="0.2">
      <c r="A61" s="96"/>
      <c r="B61" s="145"/>
      <c r="C61" s="146"/>
      <c r="D61" s="136"/>
      <c r="E61" s="136"/>
      <c r="F61" s="136"/>
      <c r="G61" s="136"/>
      <c r="H61" s="137"/>
    </row>
    <row r="62" spans="1:8" s="4" customFormat="1" x14ac:dyDescent="0.2">
      <c r="A62" s="96"/>
      <c r="B62" s="145"/>
      <c r="C62" s="146"/>
      <c r="D62" s="136"/>
      <c r="E62" s="136"/>
      <c r="F62" s="136"/>
      <c r="G62" s="136"/>
      <c r="H62" s="137"/>
    </row>
    <row r="63" spans="1:8" s="4" customFormat="1" x14ac:dyDescent="0.2">
      <c r="A63" s="96"/>
      <c r="B63" s="145"/>
      <c r="C63" s="146"/>
      <c r="D63" s="136"/>
      <c r="E63" s="136"/>
      <c r="F63" s="136"/>
      <c r="G63" s="136"/>
      <c r="H63" s="137"/>
    </row>
    <row r="64" spans="1:8" s="4" customFormat="1" x14ac:dyDescent="0.2">
      <c r="A64" s="96"/>
      <c r="B64" s="145"/>
      <c r="C64" s="146"/>
      <c r="D64" s="141"/>
      <c r="E64" s="141"/>
      <c r="F64" s="141"/>
      <c r="G64" s="141"/>
      <c r="H64" s="142"/>
    </row>
    <row r="65" spans="1:8" s="4" customFormat="1" x14ac:dyDescent="0.2">
      <c r="A65" s="96"/>
      <c r="B65" s="145"/>
      <c r="C65" s="146"/>
      <c r="D65" s="136"/>
      <c r="E65" s="136"/>
      <c r="F65" s="136"/>
      <c r="G65" s="136"/>
      <c r="H65" s="137"/>
    </row>
    <row r="66" spans="1:8" s="4" customFormat="1" x14ac:dyDescent="0.2">
      <c r="A66" s="96"/>
      <c r="B66" s="145"/>
      <c r="C66" s="146"/>
      <c r="D66" s="136"/>
      <c r="E66" s="136"/>
      <c r="F66" s="136"/>
      <c r="G66" s="136"/>
      <c r="H66" s="137"/>
    </row>
    <row r="67" spans="1:8" s="4" customFormat="1" x14ac:dyDescent="0.2">
      <c r="A67" s="96"/>
      <c r="B67" s="145"/>
      <c r="C67" s="146"/>
      <c r="D67" s="136"/>
      <c r="E67" s="136"/>
      <c r="F67" s="136"/>
      <c r="G67" s="136"/>
      <c r="H67" s="137"/>
    </row>
    <row r="68" spans="1:8" s="4" customFormat="1" x14ac:dyDescent="0.2">
      <c r="A68" s="96"/>
      <c r="B68" s="179" t="s">
        <v>219</v>
      </c>
      <c r="C68" s="180" t="s">
        <v>220</v>
      </c>
      <c r="D68" s="437"/>
      <c r="E68" s="437"/>
      <c r="F68" s="437"/>
      <c r="G68" s="437"/>
      <c r="H68" s="438"/>
    </row>
    <row r="69" spans="1:8" s="4" customFormat="1" x14ac:dyDescent="0.2">
      <c r="A69" s="96"/>
      <c r="B69" s="179">
        <v>803</v>
      </c>
      <c r="C69" s="180" t="s">
        <v>221</v>
      </c>
      <c r="D69" s="101">
        <f>'General Office Budgets'!D2160</f>
        <v>0</v>
      </c>
      <c r="E69" s="101">
        <f>'General Office Budgets'!E2160</f>
        <v>0</v>
      </c>
      <c r="F69" s="101">
        <f>'General Office Budgets'!F2160</f>
        <v>0</v>
      </c>
      <c r="G69" s="101">
        <f>'General Office Budgets'!G2160</f>
        <v>0</v>
      </c>
      <c r="H69" s="102">
        <f>'General Office Budgets'!H2160</f>
        <v>0</v>
      </c>
    </row>
    <row r="70" spans="1:8" s="4" customFormat="1" x14ac:dyDescent="0.2">
      <c r="A70" s="96"/>
      <c r="B70" s="179">
        <v>835</v>
      </c>
      <c r="C70" s="180" t="s">
        <v>222</v>
      </c>
      <c r="D70" s="99">
        <f>'General Office Budgets'!D2248</f>
        <v>0</v>
      </c>
      <c r="E70" s="99">
        <f>'General Office Budgets'!E2248</f>
        <v>0</v>
      </c>
      <c r="F70" s="99">
        <f>'General Office Budgets'!F2248</f>
        <v>0</v>
      </c>
      <c r="G70" s="99">
        <f>'General Office Budgets'!G2248</f>
        <v>0</v>
      </c>
      <c r="H70" s="100">
        <f>'General Office Budgets'!H2248</f>
        <v>0</v>
      </c>
    </row>
    <row r="71" spans="1:8" s="4" customFormat="1" x14ac:dyDescent="0.2">
      <c r="A71" s="96"/>
      <c r="B71" s="145"/>
      <c r="C71" s="146"/>
      <c r="D71" s="136"/>
      <c r="E71" s="136"/>
      <c r="F71" s="136"/>
      <c r="G71" s="136"/>
      <c r="H71" s="137"/>
    </row>
    <row r="72" spans="1:8" s="4" customFormat="1" x14ac:dyDescent="0.2">
      <c r="A72" s="222"/>
      <c r="B72" s="232"/>
      <c r="C72" s="233"/>
      <c r="D72" s="224"/>
      <c r="E72" s="224"/>
      <c r="F72" s="224"/>
      <c r="G72" s="224"/>
      <c r="H72" s="226"/>
    </row>
    <row r="73" spans="1:8" s="4" customFormat="1" x14ac:dyDescent="0.2">
      <c r="A73" s="96"/>
      <c r="B73" s="145"/>
      <c r="C73" s="146"/>
      <c r="D73" s="136"/>
      <c r="E73" s="136"/>
      <c r="F73" s="141"/>
      <c r="G73" s="141"/>
      <c r="H73" s="142"/>
    </row>
    <row r="74" spans="1:8" s="4" customFormat="1" x14ac:dyDescent="0.2">
      <c r="A74" s="96"/>
      <c r="B74" s="145"/>
      <c r="C74" s="146"/>
      <c r="D74" s="136"/>
      <c r="E74" s="136"/>
      <c r="F74" s="136"/>
      <c r="G74" s="136"/>
      <c r="H74" s="137"/>
    </row>
    <row r="75" spans="1:8" s="4" customFormat="1" x14ac:dyDescent="0.2">
      <c r="A75" s="96"/>
      <c r="B75" s="145"/>
      <c r="C75" s="146"/>
      <c r="D75" s="136"/>
      <c r="E75" s="136"/>
      <c r="F75" s="136"/>
      <c r="G75" s="136"/>
      <c r="H75" s="137"/>
    </row>
    <row r="76" spans="1:8" s="4" customFormat="1" x14ac:dyDescent="0.2">
      <c r="A76" s="96"/>
      <c r="B76" s="145"/>
      <c r="C76" s="146"/>
      <c r="D76" s="141"/>
      <c r="E76" s="141"/>
      <c r="F76" s="141"/>
      <c r="G76" s="141"/>
      <c r="H76" s="142"/>
    </row>
    <row r="77" spans="1:8" s="4" customFormat="1" x14ac:dyDescent="0.2">
      <c r="A77" s="96"/>
      <c r="B77" s="145"/>
      <c r="C77" s="146"/>
      <c r="D77" s="136"/>
      <c r="E77" s="136"/>
      <c r="F77" s="136"/>
      <c r="G77" s="136"/>
      <c r="H77" s="137"/>
    </row>
    <row r="78" spans="1:8" s="4" customFormat="1" x14ac:dyDescent="0.2">
      <c r="A78" s="96"/>
      <c r="B78" s="179" t="s">
        <v>223</v>
      </c>
      <c r="C78" s="180" t="s">
        <v>224</v>
      </c>
      <c r="D78" s="437"/>
      <c r="E78" s="437"/>
      <c r="F78" s="437"/>
      <c r="G78" s="437"/>
      <c r="H78" s="438"/>
    </row>
    <row r="79" spans="1:8" s="4" customFormat="1" x14ac:dyDescent="0.2">
      <c r="A79" s="96"/>
      <c r="B79" s="145"/>
      <c r="C79" s="146"/>
      <c r="D79" s="136"/>
      <c r="E79" s="136"/>
      <c r="F79" s="136"/>
      <c r="G79" s="136"/>
      <c r="H79" s="137"/>
    </row>
    <row r="80" spans="1:8" s="4" customFormat="1" x14ac:dyDescent="0.2">
      <c r="A80" s="96"/>
      <c r="B80" s="145"/>
      <c r="C80" s="146"/>
      <c r="D80" s="136"/>
      <c r="E80" s="136"/>
      <c r="F80" s="136"/>
      <c r="G80" s="136"/>
      <c r="H80" s="137"/>
    </row>
    <row r="81" spans="1:8" s="4" customFormat="1" x14ac:dyDescent="0.2">
      <c r="A81" s="96"/>
      <c r="B81" s="145"/>
      <c r="C81" s="146"/>
      <c r="D81" s="136"/>
      <c r="E81" s="136"/>
      <c r="F81" s="136"/>
      <c r="G81" s="136"/>
      <c r="H81" s="137"/>
    </row>
    <row r="82" spans="1:8" s="4" customFormat="1" x14ac:dyDescent="0.2">
      <c r="A82" s="96"/>
      <c r="B82" s="145"/>
      <c r="C82" s="146"/>
      <c r="D82" s="136"/>
      <c r="E82" s="136"/>
      <c r="F82" s="136"/>
      <c r="G82" s="136"/>
      <c r="H82" s="137"/>
    </row>
    <row r="83" spans="1:8" s="4" customFormat="1" x14ac:dyDescent="0.2">
      <c r="A83" s="96"/>
      <c r="B83" s="145"/>
      <c r="C83" s="146"/>
      <c r="D83" s="136"/>
      <c r="E83" s="136"/>
      <c r="F83" s="136"/>
      <c r="G83" s="136"/>
      <c r="H83" s="137"/>
    </row>
    <row r="84" spans="1:8" s="4" customFormat="1" x14ac:dyDescent="0.2">
      <c r="A84" s="96"/>
      <c r="B84" s="145"/>
      <c r="C84" s="146"/>
      <c r="D84" s="136"/>
      <c r="E84" s="136"/>
      <c r="F84" s="136"/>
      <c r="G84" s="136"/>
      <c r="H84" s="137"/>
    </row>
    <row r="85" spans="1:8" s="4" customFormat="1" x14ac:dyDescent="0.2">
      <c r="A85" s="96"/>
      <c r="B85" s="145"/>
      <c r="C85" s="146"/>
      <c r="D85" s="136"/>
      <c r="E85" s="136"/>
      <c r="F85" s="136"/>
      <c r="G85" s="136"/>
      <c r="H85" s="137"/>
    </row>
    <row r="86" spans="1:8" s="4" customFormat="1" x14ac:dyDescent="0.2">
      <c r="A86" s="96"/>
      <c r="B86" s="145"/>
      <c r="C86" s="146"/>
      <c r="D86" s="136"/>
      <c r="E86" s="136"/>
      <c r="F86" s="136"/>
      <c r="G86" s="136"/>
      <c r="H86" s="137"/>
    </row>
    <row r="87" spans="1:8" s="4" customFormat="1" x14ac:dyDescent="0.2">
      <c r="A87" s="96"/>
      <c r="B87" s="145"/>
      <c r="C87" s="153"/>
      <c r="D87" s="136"/>
      <c r="E87" s="136"/>
      <c r="F87" s="136"/>
      <c r="G87" s="136"/>
      <c r="H87" s="137"/>
    </row>
    <row r="88" spans="1:8" s="4" customFormat="1" x14ac:dyDescent="0.2">
      <c r="A88" s="96"/>
      <c r="B88" s="145"/>
      <c r="C88" s="146"/>
      <c r="D88" s="136"/>
      <c r="E88" s="136"/>
      <c r="F88" s="136"/>
      <c r="G88" s="136"/>
      <c r="H88" s="137"/>
    </row>
    <row r="89" spans="1:8" s="4" customFormat="1" x14ac:dyDescent="0.2">
      <c r="A89" s="96"/>
      <c r="B89" s="145"/>
      <c r="C89" s="146"/>
      <c r="D89" s="136"/>
      <c r="E89" s="136"/>
      <c r="F89" s="136"/>
      <c r="G89" s="136"/>
      <c r="H89" s="137"/>
    </row>
    <row r="90" spans="1:8" s="4" customFormat="1" x14ac:dyDescent="0.2">
      <c r="A90" s="96"/>
      <c r="B90" s="145"/>
      <c r="C90" s="146"/>
      <c r="D90" s="136"/>
      <c r="E90" s="136"/>
      <c r="F90" s="136"/>
      <c r="G90" s="136"/>
      <c r="H90" s="137"/>
    </row>
    <row r="91" spans="1:8" s="4" customFormat="1" x14ac:dyDescent="0.2">
      <c r="A91" s="96"/>
      <c r="B91" s="145"/>
      <c r="C91" s="146"/>
      <c r="D91" s="136"/>
      <c r="E91" s="136"/>
      <c r="F91" s="136"/>
      <c r="G91" s="136"/>
      <c r="H91" s="137"/>
    </row>
    <row r="92" spans="1:8" s="4" customFormat="1" x14ac:dyDescent="0.2">
      <c r="A92" s="96"/>
      <c r="B92" s="179" t="s">
        <v>232</v>
      </c>
      <c r="C92" s="180" t="s">
        <v>233</v>
      </c>
      <c r="D92" s="437"/>
      <c r="E92" s="437"/>
      <c r="F92" s="437"/>
      <c r="G92" s="437"/>
      <c r="H92" s="438"/>
    </row>
    <row r="93" spans="1:8" s="4" customFormat="1" x14ac:dyDescent="0.2">
      <c r="A93" s="96"/>
      <c r="B93" s="179">
        <v>900</v>
      </c>
      <c r="C93" s="180" t="s">
        <v>18</v>
      </c>
      <c r="D93" s="99">
        <f>'General Office Budgets'!D2337</f>
        <v>0</v>
      </c>
      <c r="E93" s="99">
        <f>'General Office Budgets'!E2337</f>
        <v>0</v>
      </c>
      <c r="F93" s="99">
        <f>'General Office Budgets'!F2337</f>
        <v>0</v>
      </c>
      <c r="G93" s="99">
        <f>'General Office Budgets'!G2337</f>
        <v>0</v>
      </c>
      <c r="H93" s="100">
        <f>'General Office Budgets'!H2337</f>
        <v>0</v>
      </c>
    </row>
    <row r="94" spans="1:8" s="4" customFormat="1" x14ac:dyDescent="0.2">
      <c r="A94" s="96"/>
      <c r="B94" s="145"/>
      <c r="C94" s="146"/>
      <c r="D94" s="136"/>
      <c r="E94" s="136"/>
      <c r="F94" s="136"/>
      <c r="G94" s="136"/>
      <c r="H94" s="137"/>
    </row>
    <row r="95" spans="1:8" s="4" customFormat="1" x14ac:dyDescent="0.2">
      <c r="A95" s="96"/>
      <c r="B95" s="179" t="s">
        <v>234</v>
      </c>
      <c r="C95" s="180" t="s">
        <v>235</v>
      </c>
      <c r="D95" s="437"/>
      <c r="E95" s="437"/>
      <c r="F95" s="437"/>
      <c r="G95" s="437"/>
      <c r="H95" s="438"/>
    </row>
    <row r="96" spans="1:8" s="4" customFormat="1" x14ac:dyDescent="0.2">
      <c r="A96" s="96"/>
      <c r="B96" s="179">
        <v>970</v>
      </c>
      <c r="C96" s="180" t="s">
        <v>237</v>
      </c>
      <c r="D96" s="101">
        <f>'General Office Budgets'!D2558</f>
        <v>0</v>
      </c>
      <c r="E96" s="101">
        <f>'General Office Budgets'!E2558</f>
        <v>0</v>
      </c>
      <c r="F96" s="101">
        <f>'General Office Budgets'!F2558</f>
        <v>0</v>
      </c>
      <c r="G96" s="101">
        <f>'General Office Budgets'!G2558</f>
        <v>0</v>
      </c>
      <c r="H96" s="102">
        <f>'General Office Budgets'!H2558</f>
        <v>0</v>
      </c>
    </row>
    <row r="97" spans="1:8" s="4" customFormat="1" x14ac:dyDescent="0.2">
      <c r="A97" s="96"/>
      <c r="B97" s="145"/>
      <c r="C97" s="146"/>
      <c r="D97" s="136"/>
      <c r="E97" s="136"/>
      <c r="F97" s="136"/>
      <c r="G97" s="136"/>
      <c r="H97" s="137"/>
    </row>
    <row r="98" spans="1:8" s="4" customFormat="1" x14ac:dyDescent="0.2">
      <c r="A98" s="96"/>
      <c r="B98" s="145" t="s">
        <v>9</v>
      </c>
      <c r="C98" s="146" t="s">
        <v>9</v>
      </c>
      <c r="D98" s="136"/>
      <c r="E98" s="136"/>
      <c r="F98" s="136"/>
      <c r="G98" s="136"/>
      <c r="H98" s="137"/>
    </row>
    <row r="99" spans="1:8" s="4" customFormat="1" x14ac:dyDescent="0.2">
      <c r="A99" s="96"/>
      <c r="B99" s="145"/>
      <c r="C99" s="146"/>
      <c r="D99" s="136"/>
      <c r="E99" s="136"/>
      <c r="F99" s="136"/>
      <c r="G99" s="136"/>
      <c r="H99" s="137"/>
    </row>
    <row r="100" spans="1:8" s="4" customFormat="1" x14ac:dyDescent="0.2">
      <c r="A100" s="96"/>
      <c r="B100" s="145"/>
      <c r="C100" s="146"/>
      <c r="D100" s="136"/>
      <c r="E100" s="136"/>
      <c r="F100" s="136"/>
      <c r="G100" s="136"/>
      <c r="H100" s="137"/>
    </row>
    <row r="101" spans="1:8" s="4" customFormat="1" x14ac:dyDescent="0.2">
      <c r="A101" s="96"/>
      <c r="B101" s="145" t="s">
        <v>9</v>
      </c>
      <c r="C101" s="146" t="s">
        <v>9</v>
      </c>
      <c r="D101" s="141"/>
      <c r="E101" s="141"/>
      <c r="F101" s="141" t="s">
        <v>9</v>
      </c>
      <c r="G101" s="141" t="s">
        <v>9</v>
      </c>
      <c r="H101" s="142" t="s">
        <v>9</v>
      </c>
    </row>
    <row r="102" spans="1:8" s="4" customFormat="1" ht="13.5" thickBot="1" x14ac:dyDescent="0.25">
      <c r="A102" s="103"/>
      <c r="B102" s="104" t="s">
        <v>9</v>
      </c>
      <c r="C102" s="105" t="s">
        <v>839</v>
      </c>
      <c r="D102" s="291">
        <f>SUM(D10:D101)</f>
        <v>0</v>
      </c>
      <c r="E102" s="291">
        <f t="shared" ref="E102:H102" si="0">SUM(E10:E101)</f>
        <v>0</v>
      </c>
      <c r="F102" s="291">
        <f t="shared" si="0"/>
        <v>0</v>
      </c>
      <c r="G102" s="291">
        <f t="shared" si="0"/>
        <v>0</v>
      </c>
      <c r="H102" s="295">
        <f t="shared" si="0"/>
        <v>0</v>
      </c>
    </row>
    <row r="103" spans="1:8" s="4" customFormat="1" ht="13.5" customHeight="1" x14ac:dyDescent="0.2">
      <c r="A103" s="77"/>
      <c r="B103" s="77"/>
      <c r="C103" s="78"/>
      <c r="D103" s="78"/>
      <c r="E103" s="78"/>
      <c r="F103" s="78"/>
      <c r="G103" s="78"/>
      <c r="H103" s="78"/>
    </row>
    <row r="104" spans="1:8" s="4" customFormat="1" x14ac:dyDescent="0.2">
      <c r="A104" s="77"/>
      <c r="B104" s="77"/>
      <c r="C104" s="78"/>
      <c r="D104" s="78"/>
      <c r="E104" s="78"/>
      <c r="F104" s="78"/>
      <c r="G104" s="78"/>
      <c r="H104" s="88"/>
    </row>
  </sheetData>
  <printOptions horizontalCentered="1"/>
  <pageMargins left="0" right="0" top="0.5" bottom="0" header="0.5" footer="0.5"/>
  <pageSetup orientation="landscape" r:id="rId1"/>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009"/>
  <sheetViews>
    <sheetView workbookViewId="0">
      <selection sqref="A1:C1"/>
    </sheetView>
  </sheetViews>
  <sheetFormatPr defaultColWidth="9.140625" defaultRowHeight="12.75" x14ac:dyDescent="0.2"/>
  <cols>
    <col min="1" max="1" width="3.5703125" style="77" customWidth="1"/>
    <col min="2" max="2" width="8.5703125" style="77" customWidth="1"/>
    <col min="3" max="3" width="38.5703125" style="78" customWidth="1"/>
    <col min="4" max="8" width="16.5703125" style="78" customWidth="1"/>
    <col min="9" max="16384" width="9.140625" style="4"/>
  </cols>
  <sheetData>
    <row r="1" spans="1:8" ht="18" x14ac:dyDescent="0.25">
      <c r="A1" s="24" t="str">
        <f>CONCATENATE('Basic Data Input'!$B$5," COUNTY")</f>
        <v>___________ COUNTY</v>
      </c>
      <c r="B1" s="25"/>
      <c r="C1" s="25"/>
      <c r="D1" s="25"/>
      <c r="E1" s="25"/>
      <c r="F1" s="26"/>
      <c r="G1" s="79" t="s">
        <v>26</v>
      </c>
      <c r="H1" s="80" t="s">
        <v>27</v>
      </c>
    </row>
    <row r="2" spans="1:8" x14ac:dyDescent="0.2">
      <c r="F2" s="81" t="s">
        <v>28</v>
      </c>
      <c r="G2" s="82">
        <v>100</v>
      </c>
      <c r="H2" s="83" t="s">
        <v>29</v>
      </c>
    </row>
    <row r="3" spans="1:8" ht="13.5" thickBot="1" x14ac:dyDescent="0.25">
      <c r="F3" s="84" t="s">
        <v>30</v>
      </c>
      <c r="G3" s="85">
        <v>601</v>
      </c>
      <c r="H3" s="86" t="s">
        <v>240</v>
      </c>
    </row>
    <row r="4" spans="1:8" x14ac:dyDescent="0.2">
      <c r="A4" s="87" t="s">
        <v>840</v>
      </c>
      <c r="H4" s="88"/>
    </row>
    <row r="5" spans="1:8" ht="13.5" thickBot="1" x14ac:dyDescent="0.25"/>
    <row r="6" spans="1:8" x14ac:dyDescent="0.2">
      <c r="A6" s="89"/>
      <c r="B6" s="90"/>
      <c r="C6" s="91"/>
      <c r="D6" s="38"/>
      <c r="E6" s="38"/>
      <c r="F6" s="194" t="str">
        <f>'General Disb Summary'!F6</f>
        <v>Estimated Disbursements Ensuing Year 2026 - 2027</v>
      </c>
      <c r="G6" s="39"/>
      <c r="H6" s="40"/>
    </row>
    <row r="7" spans="1:8" x14ac:dyDescent="0.2">
      <c r="A7" s="92"/>
      <c r="B7" s="43" t="s">
        <v>26</v>
      </c>
      <c r="C7" s="93"/>
      <c r="D7" s="43" t="s">
        <v>13</v>
      </c>
      <c r="E7" s="43" t="s">
        <v>13</v>
      </c>
      <c r="F7" s="43" t="s">
        <v>31</v>
      </c>
      <c r="G7" s="43" t="s">
        <v>32</v>
      </c>
      <c r="H7" s="44"/>
    </row>
    <row r="8" spans="1:8" x14ac:dyDescent="0.2">
      <c r="A8" s="94"/>
      <c r="B8" s="48" t="s">
        <v>33</v>
      </c>
      <c r="C8" s="95"/>
      <c r="D8" s="193" t="str">
        <f>'General Receipts'!D7</f>
        <v>2024 - 2025</v>
      </c>
      <c r="E8" s="193" t="str">
        <f>'General Receipts'!E7</f>
        <v>2025 - 2026</v>
      </c>
      <c r="F8" s="43" t="s">
        <v>34</v>
      </c>
      <c r="G8" s="43" t="s">
        <v>35</v>
      </c>
      <c r="H8" s="44" t="s">
        <v>36</v>
      </c>
    </row>
    <row r="9" spans="1:8" x14ac:dyDescent="0.2">
      <c r="A9" s="96"/>
      <c r="B9" s="179" t="s">
        <v>250</v>
      </c>
      <c r="C9" s="180" t="s">
        <v>241</v>
      </c>
      <c r="D9" s="52">
        <v>1</v>
      </c>
      <c r="E9" s="52">
        <v>2</v>
      </c>
      <c r="F9" s="52">
        <v>3</v>
      </c>
      <c r="G9" s="52">
        <v>4</v>
      </c>
      <c r="H9" s="53">
        <v>5</v>
      </c>
    </row>
    <row r="10" spans="1:8" x14ac:dyDescent="0.2">
      <c r="A10" s="96">
        <v>1</v>
      </c>
      <c r="B10" s="179" t="s">
        <v>242</v>
      </c>
      <c r="C10" s="180" t="s">
        <v>243</v>
      </c>
      <c r="D10" s="136"/>
      <c r="E10" s="136"/>
      <c r="F10" s="136"/>
      <c r="G10" s="136"/>
      <c r="H10" s="137"/>
    </row>
    <row r="11" spans="1:8" x14ac:dyDescent="0.2">
      <c r="A11" s="96">
        <v>2</v>
      </c>
      <c r="B11" s="179" t="s">
        <v>244</v>
      </c>
      <c r="C11" s="180" t="s">
        <v>245</v>
      </c>
      <c r="D11" s="136"/>
      <c r="E11" s="136"/>
      <c r="F11" s="136"/>
      <c r="G11" s="136"/>
      <c r="H11" s="137"/>
    </row>
    <row r="12" spans="1:8" x14ac:dyDescent="0.2">
      <c r="A12" s="96">
        <v>3</v>
      </c>
      <c r="B12" s="179" t="s">
        <v>246</v>
      </c>
      <c r="C12" s="180" t="s">
        <v>247</v>
      </c>
      <c r="D12" s="136"/>
      <c r="E12" s="136"/>
      <c r="F12" s="136"/>
      <c r="G12" s="136"/>
      <c r="H12" s="137"/>
    </row>
    <row r="13" spans="1:8" x14ac:dyDescent="0.2">
      <c r="A13" s="96">
        <v>4</v>
      </c>
      <c r="B13" s="179" t="s">
        <v>248</v>
      </c>
      <c r="C13" s="180" t="s">
        <v>249</v>
      </c>
      <c r="D13" s="136"/>
      <c r="E13" s="136"/>
      <c r="F13" s="136"/>
      <c r="G13" s="136"/>
      <c r="H13" s="137"/>
    </row>
    <row r="14" spans="1:8" x14ac:dyDescent="0.2">
      <c r="A14" s="96">
        <v>5</v>
      </c>
      <c r="B14" s="179" t="s">
        <v>251</v>
      </c>
      <c r="C14" s="180" t="s">
        <v>252</v>
      </c>
      <c r="D14" s="136"/>
      <c r="E14" s="136"/>
      <c r="F14" s="136"/>
      <c r="G14" s="136"/>
      <c r="H14" s="137"/>
    </row>
    <row r="15" spans="1:8" x14ac:dyDescent="0.2">
      <c r="A15" s="96">
        <v>6</v>
      </c>
      <c r="B15" s="145" t="s">
        <v>602</v>
      </c>
      <c r="C15" s="146"/>
      <c r="D15" s="136"/>
      <c r="E15" s="136"/>
      <c r="F15" s="136"/>
      <c r="G15" s="136"/>
      <c r="H15" s="137"/>
    </row>
    <row r="16" spans="1:8" x14ac:dyDescent="0.2">
      <c r="A16" s="96">
        <v>7</v>
      </c>
      <c r="B16" s="145" t="s">
        <v>602</v>
      </c>
      <c r="C16" s="146"/>
      <c r="D16" s="136"/>
      <c r="E16" s="136"/>
      <c r="F16" s="136"/>
      <c r="G16" s="136"/>
      <c r="H16" s="137"/>
    </row>
    <row r="17" spans="1:8" x14ac:dyDescent="0.2">
      <c r="A17" s="96">
        <v>8</v>
      </c>
      <c r="B17" s="145" t="s">
        <v>602</v>
      </c>
      <c r="C17" s="146"/>
      <c r="D17" s="136"/>
      <c r="E17" s="136"/>
      <c r="F17" s="136"/>
      <c r="G17" s="136"/>
      <c r="H17" s="137"/>
    </row>
    <row r="18" spans="1:8" x14ac:dyDescent="0.2">
      <c r="A18" s="96">
        <v>9</v>
      </c>
      <c r="B18" s="145" t="s">
        <v>602</v>
      </c>
      <c r="C18" s="146"/>
      <c r="D18" s="136"/>
      <c r="E18" s="136"/>
      <c r="F18" s="136"/>
      <c r="G18" s="136"/>
      <c r="H18" s="137"/>
    </row>
    <row r="19" spans="1:8" x14ac:dyDescent="0.2">
      <c r="A19" s="96">
        <v>10</v>
      </c>
      <c r="B19" s="145" t="s">
        <v>602</v>
      </c>
      <c r="C19" s="146"/>
      <c r="D19" s="136"/>
      <c r="E19" s="136"/>
      <c r="F19" s="136"/>
      <c r="G19" s="136"/>
      <c r="H19" s="137"/>
    </row>
    <row r="20" spans="1:8" x14ac:dyDescent="0.2">
      <c r="A20" s="96">
        <v>11</v>
      </c>
      <c r="B20" s="145" t="s">
        <v>602</v>
      </c>
      <c r="C20" s="146"/>
      <c r="D20" s="136"/>
      <c r="E20" s="136"/>
      <c r="F20" s="136"/>
      <c r="G20" s="136"/>
      <c r="H20" s="137"/>
    </row>
    <row r="21" spans="1:8" x14ac:dyDescent="0.2">
      <c r="A21" s="96">
        <v>12</v>
      </c>
      <c r="B21" s="145" t="s">
        <v>602</v>
      </c>
      <c r="C21" s="146"/>
      <c r="D21" s="136"/>
      <c r="E21" s="136"/>
      <c r="F21" s="136"/>
      <c r="G21" s="136"/>
      <c r="H21" s="137"/>
    </row>
    <row r="22" spans="1:8" x14ac:dyDescent="0.2">
      <c r="A22" s="96">
        <v>13</v>
      </c>
      <c r="B22" s="145" t="s">
        <v>602</v>
      </c>
      <c r="C22" s="146"/>
      <c r="D22" s="136"/>
      <c r="E22" s="136"/>
      <c r="F22" s="136"/>
      <c r="G22" s="136"/>
      <c r="H22" s="137"/>
    </row>
    <row r="23" spans="1:8" x14ac:dyDescent="0.2">
      <c r="A23" s="96">
        <v>14</v>
      </c>
      <c r="B23" s="179"/>
      <c r="C23" s="180" t="s">
        <v>261</v>
      </c>
      <c r="D23" s="288">
        <f>SUM(D10:D22)</f>
        <v>0</v>
      </c>
      <c r="E23" s="288">
        <f>SUM(E10:E22)</f>
        <v>0</v>
      </c>
      <c r="F23" s="288">
        <f>SUM(F10:F22)</f>
        <v>0</v>
      </c>
      <c r="G23" s="288">
        <f>SUM(G10:G22)</f>
        <v>0</v>
      </c>
      <c r="H23" s="289">
        <f>SUM(H10:H22)</f>
        <v>0</v>
      </c>
    </row>
    <row r="24" spans="1:8" x14ac:dyDescent="0.2">
      <c r="A24" s="96">
        <v>15</v>
      </c>
      <c r="B24" s="179" t="s">
        <v>365</v>
      </c>
      <c r="C24" s="180" t="s">
        <v>263</v>
      </c>
      <c r="D24" s="445"/>
      <c r="E24" s="445"/>
      <c r="F24" s="445"/>
      <c r="G24" s="445"/>
      <c r="H24" s="446"/>
    </row>
    <row r="25" spans="1:8" x14ac:dyDescent="0.2">
      <c r="A25" s="96">
        <v>16</v>
      </c>
      <c r="B25" s="179" t="s">
        <v>264</v>
      </c>
      <c r="C25" s="180" t="s">
        <v>265</v>
      </c>
      <c r="D25" s="136"/>
      <c r="E25" s="136"/>
      <c r="F25" s="136"/>
      <c r="G25" s="136"/>
      <c r="H25" s="137"/>
    </row>
    <row r="26" spans="1:8" x14ac:dyDescent="0.2">
      <c r="A26" s="96">
        <v>17</v>
      </c>
      <c r="B26" s="179" t="s">
        <v>266</v>
      </c>
      <c r="C26" s="180" t="s">
        <v>267</v>
      </c>
      <c r="D26" s="136"/>
      <c r="E26" s="136"/>
      <c r="F26" s="136"/>
      <c r="G26" s="136"/>
      <c r="H26" s="137"/>
    </row>
    <row r="27" spans="1:8" x14ac:dyDescent="0.2">
      <c r="A27" s="96">
        <v>18</v>
      </c>
      <c r="B27" s="179" t="s">
        <v>273</v>
      </c>
      <c r="C27" s="180" t="s">
        <v>330</v>
      </c>
      <c r="D27" s="136"/>
      <c r="E27" s="136"/>
      <c r="F27" s="136"/>
      <c r="G27" s="136"/>
      <c r="H27" s="137"/>
    </row>
    <row r="28" spans="1:8" x14ac:dyDescent="0.2">
      <c r="A28" s="96">
        <v>19</v>
      </c>
      <c r="B28" s="179"/>
      <c r="C28" s="180" t="s">
        <v>277</v>
      </c>
      <c r="D28" s="445"/>
      <c r="E28" s="445"/>
      <c r="F28" s="445"/>
      <c r="G28" s="445"/>
      <c r="H28" s="446"/>
    </row>
    <row r="29" spans="1:8" x14ac:dyDescent="0.2">
      <c r="A29" s="96">
        <v>20</v>
      </c>
      <c r="B29" s="179" t="s">
        <v>694</v>
      </c>
      <c r="C29" s="180" t="s">
        <v>278</v>
      </c>
      <c r="D29" s="136"/>
      <c r="E29" s="136"/>
      <c r="F29" s="136"/>
      <c r="G29" s="136"/>
      <c r="H29" s="137"/>
    </row>
    <row r="30" spans="1:8" x14ac:dyDescent="0.2">
      <c r="A30" s="96">
        <v>21</v>
      </c>
      <c r="B30" s="179" t="s">
        <v>279</v>
      </c>
      <c r="C30" s="180" t="s">
        <v>280</v>
      </c>
      <c r="D30" s="136"/>
      <c r="E30" s="136"/>
      <c r="F30" s="136"/>
      <c r="G30" s="136"/>
      <c r="H30" s="137"/>
    </row>
    <row r="31" spans="1:8" x14ac:dyDescent="0.2">
      <c r="A31" s="96">
        <v>22</v>
      </c>
      <c r="B31" s="179" t="s">
        <v>281</v>
      </c>
      <c r="C31" s="180" t="s">
        <v>282</v>
      </c>
      <c r="D31" s="136"/>
      <c r="E31" s="136"/>
      <c r="F31" s="136"/>
      <c r="G31" s="136"/>
      <c r="H31" s="137"/>
    </row>
    <row r="32" spans="1:8" x14ac:dyDescent="0.2">
      <c r="A32" s="96">
        <v>23</v>
      </c>
      <c r="B32" s="179" t="s">
        <v>331</v>
      </c>
      <c r="C32" s="180" t="s">
        <v>284</v>
      </c>
      <c r="D32" s="136"/>
      <c r="E32" s="136"/>
      <c r="F32" s="136"/>
      <c r="G32" s="136"/>
      <c r="H32" s="137"/>
    </row>
    <row r="33" spans="1:8" x14ac:dyDescent="0.2">
      <c r="A33" s="96">
        <v>24</v>
      </c>
      <c r="B33" s="145" t="s">
        <v>603</v>
      </c>
      <c r="C33" s="146"/>
      <c r="D33" s="136"/>
      <c r="E33" s="136"/>
      <c r="F33" s="136"/>
      <c r="G33" s="136"/>
      <c r="H33" s="137"/>
    </row>
    <row r="34" spans="1:8" x14ac:dyDescent="0.2">
      <c r="A34" s="96">
        <v>25</v>
      </c>
      <c r="B34" s="145" t="s">
        <v>603</v>
      </c>
      <c r="C34" s="146"/>
      <c r="D34" s="136"/>
      <c r="E34" s="136"/>
      <c r="F34" s="136"/>
      <c r="G34" s="136"/>
      <c r="H34" s="137"/>
    </row>
    <row r="35" spans="1:8" x14ac:dyDescent="0.2">
      <c r="A35" s="96">
        <v>26</v>
      </c>
      <c r="B35" s="145" t="s">
        <v>603</v>
      </c>
      <c r="C35" s="146"/>
      <c r="D35" s="136"/>
      <c r="E35" s="136"/>
      <c r="F35" s="136"/>
      <c r="G35" s="136"/>
      <c r="H35" s="137"/>
    </row>
    <row r="36" spans="1:8" x14ac:dyDescent="0.2">
      <c r="A36" s="96">
        <v>27</v>
      </c>
      <c r="B36" s="145" t="s">
        <v>603</v>
      </c>
      <c r="C36" s="146"/>
      <c r="D36" s="136"/>
      <c r="E36" s="136"/>
      <c r="F36" s="136"/>
      <c r="G36" s="136"/>
      <c r="H36" s="137"/>
    </row>
    <row r="37" spans="1:8" x14ac:dyDescent="0.2">
      <c r="A37" s="96">
        <v>28</v>
      </c>
      <c r="B37" s="145" t="s">
        <v>603</v>
      </c>
      <c r="C37" s="146"/>
      <c r="D37" s="136"/>
      <c r="E37" s="136"/>
      <c r="F37" s="136"/>
      <c r="G37" s="136"/>
      <c r="H37" s="137"/>
    </row>
    <row r="38" spans="1:8" x14ac:dyDescent="0.2">
      <c r="A38" s="96">
        <v>29</v>
      </c>
      <c r="B38" s="145" t="s">
        <v>603</v>
      </c>
      <c r="C38" s="146"/>
      <c r="D38" s="136"/>
      <c r="E38" s="136"/>
      <c r="F38" s="136"/>
      <c r="G38" s="136"/>
      <c r="H38" s="137"/>
    </row>
    <row r="39" spans="1:8" x14ac:dyDescent="0.2">
      <c r="A39" s="96">
        <v>30</v>
      </c>
      <c r="B39" s="145" t="s">
        <v>603</v>
      </c>
      <c r="C39" s="146"/>
      <c r="D39" s="136"/>
      <c r="E39" s="136"/>
      <c r="F39" s="136"/>
      <c r="G39" s="136"/>
      <c r="H39" s="137"/>
    </row>
    <row r="40" spans="1:8" x14ac:dyDescent="0.2">
      <c r="A40" s="96">
        <v>31</v>
      </c>
      <c r="B40" s="145" t="s">
        <v>603</v>
      </c>
      <c r="C40" s="146"/>
      <c r="D40" s="136"/>
      <c r="E40" s="136"/>
      <c r="F40" s="136"/>
      <c r="G40" s="136"/>
      <c r="H40" s="137"/>
    </row>
    <row r="41" spans="1:8" ht="13.5" thickBot="1" x14ac:dyDescent="0.25">
      <c r="A41" s="103">
        <v>32</v>
      </c>
      <c r="B41" s="147" t="s">
        <v>603</v>
      </c>
      <c r="C41" s="148"/>
      <c r="D41" s="139"/>
      <c r="E41" s="139"/>
      <c r="F41" s="139"/>
      <c r="G41" s="139"/>
      <c r="H41" s="140"/>
    </row>
    <row r="43" spans="1:8" x14ac:dyDescent="0.2">
      <c r="H43" s="88" t="s">
        <v>287</v>
      </c>
    </row>
    <row r="44" spans="1:8" ht="13.5" thickBot="1" x14ac:dyDescent="0.25"/>
    <row r="45" spans="1:8" ht="18" x14ac:dyDescent="0.25">
      <c r="A45" s="24" t="str">
        <f>CONCATENATE('Basic Data Input'!$B$5," COUNTY")</f>
        <v>___________ COUNTY</v>
      </c>
      <c r="B45" s="25"/>
      <c r="C45" s="25"/>
      <c r="D45" s="25"/>
      <c r="E45" s="25"/>
      <c r="F45" s="26"/>
      <c r="G45" s="79" t="s">
        <v>26</v>
      </c>
      <c r="H45" s="80" t="s">
        <v>27</v>
      </c>
    </row>
    <row r="46" spans="1:8" x14ac:dyDescent="0.2">
      <c r="F46" s="81" t="s">
        <v>28</v>
      </c>
      <c r="G46" s="82">
        <v>100</v>
      </c>
      <c r="H46" s="83" t="s">
        <v>29</v>
      </c>
    </row>
    <row r="47" spans="1:8" ht="13.5" thickBot="1" x14ac:dyDescent="0.25">
      <c r="F47" s="84" t="s">
        <v>30</v>
      </c>
      <c r="G47" s="85">
        <v>601</v>
      </c>
      <c r="H47" s="86" t="s">
        <v>240</v>
      </c>
    </row>
    <row r="48" spans="1:8" x14ac:dyDescent="0.2">
      <c r="A48" s="87" t="s">
        <v>840</v>
      </c>
      <c r="H48" s="88"/>
    </row>
    <row r="49" spans="1:8" ht="13.5" thickBot="1" x14ac:dyDescent="0.25"/>
    <row r="50" spans="1:8" x14ac:dyDescent="0.2">
      <c r="A50" s="89"/>
      <c r="B50" s="90"/>
      <c r="C50" s="91"/>
      <c r="D50" s="38"/>
      <c r="E50" s="38"/>
      <c r="F50" s="194" t="str">
        <f>F6</f>
        <v>Estimated Disbursements Ensuing Year 2026 - 2027</v>
      </c>
      <c r="G50" s="39"/>
      <c r="H50" s="40"/>
    </row>
    <row r="51" spans="1:8" x14ac:dyDescent="0.2">
      <c r="A51" s="92"/>
      <c r="B51" s="43" t="s">
        <v>26</v>
      </c>
      <c r="C51" s="93"/>
      <c r="D51" s="43" t="s">
        <v>13</v>
      </c>
      <c r="E51" s="43" t="s">
        <v>13</v>
      </c>
      <c r="F51" s="43" t="s">
        <v>31</v>
      </c>
      <c r="G51" s="43" t="s">
        <v>32</v>
      </c>
      <c r="H51" s="44"/>
    </row>
    <row r="52" spans="1:8" x14ac:dyDescent="0.2">
      <c r="A52" s="94"/>
      <c r="B52" s="48" t="s">
        <v>33</v>
      </c>
      <c r="C52" s="95"/>
      <c r="D52" s="193" t="str">
        <f>D8</f>
        <v>2024 - 2025</v>
      </c>
      <c r="E52" s="193" t="str">
        <f>E8</f>
        <v>2025 - 2026</v>
      </c>
      <c r="F52" s="43" t="s">
        <v>34</v>
      </c>
      <c r="G52" s="43" t="s">
        <v>35</v>
      </c>
      <c r="H52" s="44" t="s">
        <v>36</v>
      </c>
    </row>
    <row r="53" spans="1:8" x14ac:dyDescent="0.2">
      <c r="A53" s="96"/>
      <c r="B53" s="179" t="s">
        <v>365</v>
      </c>
      <c r="C53" s="180" t="s">
        <v>288</v>
      </c>
      <c r="D53" s="52">
        <v>1</v>
      </c>
      <c r="E53" s="52">
        <v>2</v>
      </c>
      <c r="F53" s="52">
        <v>3</v>
      </c>
      <c r="G53" s="52">
        <v>4</v>
      </c>
      <c r="H53" s="53">
        <v>5</v>
      </c>
    </row>
    <row r="54" spans="1:8" x14ac:dyDescent="0.2">
      <c r="A54" s="96">
        <v>1</v>
      </c>
      <c r="B54" s="145" t="s">
        <v>603</v>
      </c>
      <c r="C54" s="146"/>
      <c r="D54" s="136"/>
      <c r="E54" s="136"/>
      <c r="F54" s="136"/>
      <c r="G54" s="136"/>
      <c r="H54" s="137"/>
    </row>
    <row r="55" spans="1:8" x14ac:dyDescent="0.2">
      <c r="A55" s="96">
        <v>2</v>
      </c>
      <c r="B55" s="145" t="s">
        <v>603</v>
      </c>
      <c r="C55" s="146"/>
      <c r="D55" s="136"/>
      <c r="E55" s="136"/>
      <c r="F55" s="136"/>
      <c r="G55" s="136"/>
      <c r="H55" s="137"/>
    </row>
    <row r="56" spans="1:8" x14ac:dyDescent="0.2">
      <c r="A56" s="96">
        <v>3</v>
      </c>
      <c r="B56" s="145" t="s">
        <v>603</v>
      </c>
      <c r="C56" s="146"/>
      <c r="D56" s="136"/>
      <c r="E56" s="136"/>
      <c r="F56" s="136"/>
      <c r="G56" s="136"/>
      <c r="H56" s="137"/>
    </row>
    <row r="57" spans="1:8" x14ac:dyDescent="0.2">
      <c r="A57" s="96">
        <v>4</v>
      </c>
      <c r="B57" s="179"/>
      <c r="C57" s="180" t="s">
        <v>289</v>
      </c>
      <c r="D57" s="288">
        <f>SUM(D54:D56,D25:D41)</f>
        <v>0</v>
      </c>
      <c r="E57" s="288">
        <f>SUM(E54:E56,E25:E41)</f>
        <v>0</v>
      </c>
      <c r="F57" s="288">
        <f>SUM(F54:F56,F25:F41)</f>
        <v>0</v>
      </c>
      <c r="G57" s="288">
        <f>SUM(G54:G56,G25:G41)</f>
        <v>0</v>
      </c>
      <c r="H57" s="289">
        <f>SUM(H54:H56,H25:H41)</f>
        <v>0</v>
      </c>
    </row>
    <row r="58" spans="1:8" x14ac:dyDescent="0.2">
      <c r="A58" s="96">
        <v>5</v>
      </c>
      <c r="B58" s="179" t="s">
        <v>727</v>
      </c>
      <c r="C58" s="180" t="s">
        <v>290</v>
      </c>
      <c r="D58" s="445"/>
      <c r="E58" s="445"/>
      <c r="F58" s="445"/>
      <c r="G58" s="445"/>
      <c r="H58" s="446"/>
    </row>
    <row r="59" spans="1:8" x14ac:dyDescent="0.2">
      <c r="A59" s="96">
        <v>6</v>
      </c>
      <c r="B59" s="179" t="s">
        <v>291</v>
      </c>
      <c r="C59" s="180" t="s">
        <v>292</v>
      </c>
      <c r="D59" s="136"/>
      <c r="E59" s="136"/>
      <c r="F59" s="136"/>
      <c r="G59" s="136"/>
      <c r="H59" s="137"/>
    </row>
    <row r="60" spans="1:8" x14ac:dyDescent="0.2">
      <c r="A60" s="96">
        <v>7</v>
      </c>
      <c r="B60" s="145" t="s">
        <v>604</v>
      </c>
      <c r="C60" s="146"/>
      <c r="D60" s="136"/>
      <c r="E60" s="136"/>
      <c r="F60" s="136"/>
      <c r="G60" s="136"/>
      <c r="H60" s="137"/>
    </row>
    <row r="61" spans="1:8" x14ac:dyDescent="0.2">
      <c r="A61" s="96">
        <v>8</v>
      </c>
      <c r="B61" s="145" t="s">
        <v>604</v>
      </c>
      <c r="C61" s="146"/>
      <c r="D61" s="136"/>
      <c r="E61" s="136"/>
      <c r="F61" s="136"/>
      <c r="G61" s="136"/>
      <c r="H61" s="137"/>
    </row>
    <row r="62" spans="1:8" x14ac:dyDescent="0.2">
      <c r="A62" s="96">
        <v>9</v>
      </c>
      <c r="B62" s="145" t="s">
        <v>604</v>
      </c>
      <c r="C62" s="146"/>
      <c r="D62" s="136"/>
      <c r="E62" s="136"/>
      <c r="F62" s="136"/>
      <c r="G62" s="136"/>
      <c r="H62" s="137"/>
    </row>
    <row r="63" spans="1:8" x14ac:dyDescent="0.2">
      <c r="A63" s="96">
        <v>10</v>
      </c>
      <c r="B63" s="145" t="s">
        <v>604</v>
      </c>
      <c r="C63" s="146"/>
      <c r="D63" s="136"/>
      <c r="E63" s="136"/>
      <c r="F63" s="136"/>
      <c r="G63" s="136"/>
      <c r="H63" s="137"/>
    </row>
    <row r="64" spans="1:8" x14ac:dyDescent="0.2">
      <c r="A64" s="96">
        <v>11</v>
      </c>
      <c r="B64" s="179"/>
      <c r="C64" s="180" t="s">
        <v>293</v>
      </c>
      <c r="D64" s="288">
        <f>SUM(D59:D63)</f>
        <v>0</v>
      </c>
      <c r="E64" s="288">
        <f>SUM(E59:E63)</f>
        <v>0</v>
      </c>
      <c r="F64" s="288">
        <f>SUM(F59:F63)</f>
        <v>0</v>
      </c>
      <c r="G64" s="288">
        <f>SUM(G59:G63)</f>
        <v>0</v>
      </c>
      <c r="H64" s="289">
        <f>SUM(H59:H63)</f>
        <v>0</v>
      </c>
    </row>
    <row r="65" spans="1:8" x14ac:dyDescent="0.2">
      <c r="A65" s="96">
        <v>12</v>
      </c>
      <c r="B65" s="179" t="s">
        <v>738</v>
      </c>
      <c r="C65" s="180" t="s">
        <v>294</v>
      </c>
      <c r="D65" s="445"/>
      <c r="E65" s="445"/>
      <c r="F65" s="445"/>
      <c r="G65" s="445"/>
      <c r="H65" s="446"/>
    </row>
    <row r="66" spans="1:8" x14ac:dyDescent="0.2">
      <c r="A66" s="96">
        <v>13</v>
      </c>
      <c r="B66" s="179" t="s">
        <v>295</v>
      </c>
      <c r="C66" s="180" t="s">
        <v>296</v>
      </c>
      <c r="D66" s="136"/>
      <c r="E66" s="136"/>
      <c r="F66" s="136"/>
      <c r="G66" s="136"/>
      <c r="H66" s="137"/>
    </row>
    <row r="67" spans="1:8" x14ac:dyDescent="0.2">
      <c r="A67" s="96">
        <v>14</v>
      </c>
      <c r="B67" s="145" t="s">
        <v>605</v>
      </c>
      <c r="C67" s="146"/>
      <c r="D67" s="136"/>
      <c r="E67" s="136"/>
      <c r="F67" s="136"/>
      <c r="G67" s="136"/>
      <c r="H67" s="137"/>
    </row>
    <row r="68" spans="1:8" x14ac:dyDescent="0.2">
      <c r="A68" s="96">
        <v>15</v>
      </c>
      <c r="B68" s="145" t="s">
        <v>605</v>
      </c>
      <c r="C68" s="146"/>
      <c r="D68" s="136"/>
      <c r="E68" s="136"/>
      <c r="F68" s="136"/>
      <c r="G68" s="136"/>
      <c r="H68" s="137"/>
    </row>
    <row r="69" spans="1:8" x14ac:dyDescent="0.2">
      <c r="A69" s="96">
        <v>16</v>
      </c>
      <c r="B69" s="179"/>
      <c r="C69" s="180" t="s">
        <v>297</v>
      </c>
      <c r="D69" s="288">
        <f>SUM(D66:D68)</f>
        <v>0</v>
      </c>
      <c r="E69" s="288">
        <f>SUM(E66:E68)</f>
        <v>0</v>
      </c>
      <c r="F69" s="288">
        <f>SUM(F66:F68)</f>
        <v>0</v>
      </c>
      <c r="G69" s="288">
        <f>SUM(G66:G68)</f>
        <v>0</v>
      </c>
      <c r="H69" s="289">
        <f>SUM(H66:H68)</f>
        <v>0</v>
      </c>
    </row>
    <row r="70" spans="1:8" x14ac:dyDescent="0.2">
      <c r="A70" s="96">
        <v>17</v>
      </c>
      <c r="B70" s="179" t="s">
        <v>739</v>
      </c>
      <c r="C70" s="180" t="s">
        <v>298</v>
      </c>
      <c r="D70" s="445"/>
      <c r="E70" s="445"/>
      <c r="F70" s="445"/>
      <c r="G70" s="445"/>
      <c r="H70" s="446"/>
    </row>
    <row r="71" spans="1:8" x14ac:dyDescent="0.2">
      <c r="A71" s="96">
        <v>18</v>
      </c>
      <c r="B71" s="179" t="s">
        <v>301</v>
      </c>
      <c r="C71" s="180" t="s">
        <v>302</v>
      </c>
      <c r="D71" s="136"/>
      <c r="E71" s="136"/>
      <c r="F71" s="136"/>
      <c r="G71" s="136"/>
      <c r="H71" s="137"/>
    </row>
    <row r="72" spans="1:8" x14ac:dyDescent="0.2">
      <c r="A72" s="96">
        <v>19</v>
      </c>
      <c r="B72" s="179" t="s">
        <v>332</v>
      </c>
      <c r="C72" s="180" t="s">
        <v>300</v>
      </c>
      <c r="D72" s="136"/>
      <c r="E72" s="136"/>
      <c r="F72" s="136"/>
      <c r="G72" s="136"/>
      <c r="H72" s="137"/>
    </row>
    <row r="73" spans="1:8" x14ac:dyDescent="0.2">
      <c r="A73" s="96">
        <v>20</v>
      </c>
      <c r="B73" s="145" t="s">
        <v>606</v>
      </c>
      <c r="C73" s="146"/>
      <c r="D73" s="136"/>
      <c r="E73" s="136"/>
      <c r="F73" s="136"/>
      <c r="G73" s="136"/>
      <c r="H73" s="137"/>
    </row>
    <row r="74" spans="1:8" x14ac:dyDescent="0.2">
      <c r="A74" s="96">
        <v>21</v>
      </c>
      <c r="B74" s="145" t="s">
        <v>606</v>
      </c>
      <c r="C74" s="146"/>
      <c r="D74" s="136"/>
      <c r="E74" s="136"/>
      <c r="F74" s="136"/>
      <c r="G74" s="136"/>
      <c r="H74" s="137"/>
    </row>
    <row r="75" spans="1:8" x14ac:dyDescent="0.2">
      <c r="A75" s="96">
        <v>22</v>
      </c>
      <c r="B75" s="145" t="s">
        <v>606</v>
      </c>
      <c r="C75" s="146"/>
      <c r="D75" s="136"/>
      <c r="E75" s="136"/>
      <c r="F75" s="136"/>
      <c r="G75" s="136"/>
      <c r="H75" s="137"/>
    </row>
    <row r="76" spans="1:8" x14ac:dyDescent="0.2">
      <c r="A76" s="96">
        <v>23</v>
      </c>
      <c r="B76" s="145" t="s">
        <v>606</v>
      </c>
      <c r="C76" s="146"/>
      <c r="D76" s="136"/>
      <c r="E76" s="136"/>
      <c r="F76" s="136"/>
      <c r="G76" s="136"/>
      <c r="H76" s="137"/>
    </row>
    <row r="77" spans="1:8" x14ac:dyDescent="0.2">
      <c r="A77" s="96">
        <v>24</v>
      </c>
      <c r="B77" s="179"/>
      <c r="C77" s="180" t="s">
        <v>307</v>
      </c>
      <c r="D77" s="288">
        <f>SUM(D71:D76)</f>
        <v>0</v>
      </c>
      <c r="E77" s="288">
        <f>SUM(E71:E76)</f>
        <v>0</v>
      </c>
      <c r="F77" s="288">
        <f>SUM(F71:F76)</f>
        <v>0</v>
      </c>
      <c r="G77" s="288">
        <f>SUM(G71:G76)</f>
        <v>0</v>
      </c>
      <c r="H77" s="289">
        <f>SUM(H71:H76)</f>
        <v>0</v>
      </c>
    </row>
    <row r="78" spans="1:8" ht="13.5" thickBot="1" x14ac:dyDescent="0.25">
      <c r="A78" s="103">
        <v>25</v>
      </c>
      <c r="B78" s="185"/>
      <c r="C78" s="187" t="s">
        <v>841</v>
      </c>
      <c r="D78" s="290">
        <f>D23+D57+D64+D69+D77</f>
        <v>0</v>
      </c>
      <c r="E78" s="290">
        <f>E23+E57+E64+E69+E77</f>
        <v>0</v>
      </c>
      <c r="F78" s="290">
        <f>F23+F57+F64+F69+F77</f>
        <v>0</v>
      </c>
      <c r="G78" s="290">
        <f>G23+G57+G64+G69+G77</f>
        <v>0</v>
      </c>
      <c r="H78" s="293">
        <f>H23+H57+H64+H69+H77</f>
        <v>0</v>
      </c>
    </row>
    <row r="79" spans="1:8" x14ac:dyDescent="0.2">
      <c r="C79" s="77" t="s">
        <v>308</v>
      </c>
    </row>
    <row r="80" spans="1:8" x14ac:dyDescent="0.2">
      <c r="C80" s="77"/>
    </row>
    <row r="81" spans="1:8" x14ac:dyDescent="0.2">
      <c r="B81" s="87" t="s">
        <v>309</v>
      </c>
      <c r="H81" s="88"/>
    </row>
    <row r="82" spans="1:8" hidden="1" x14ac:dyDescent="0.2"/>
    <row r="84" spans="1:8" x14ac:dyDescent="0.2">
      <c r="B84" s="109" t="s">
        <v>1588</v>
      </c>
    </row>
    <row r="85" spans="1:8" x14ac:dyDescent="0.2">
      <c r="C85" s="87"/>
    </row>
    <row r="86" spans="1:8" x14ac:dyDescent="0.2">
      <c r="C86" s="138" t="s">
        <v>1016</v>
      </c>
      <c r="D86" s="138" t="s">
        <v>310</v>
      </c>
      <c r="E86" s="138"/>
      <c r="F86" s="78" t="s">
        <v>311</v>
      </c>
    </row>
    <row r="87" spans="1:8" x14ac:dyDescent="0.2">
      <c r="D87" s="78" t="s">
        <v>312</v>
      </c>
      <c r="F87" s="78" t="s">
        <v>313</v>
      </c>
    </row>
    <row r="88" spans="1:8" x14ac:dyDescent="0.2">
      <c r="H88" s="88" t="s">
        <v>314</v>
      </c>
    </row>
    <row r="89" spans="1:8" ht="13.5" thickBot="1" x14ac:dyDescent="0.25"/>
    <row r="90" spans="1:8" ht="18" x14ac:dyDescent="0.25">
      <c r="A90" s="24" t="str">
        <f>CONCATENATE('Basic Data Input'!$B$5," COUNTY")</f>
        <v>___________ COUNTY</v>
      </c>
      <c r="B90" s="25"/>
      <c r="C90" s="25"/>
      <c r="D90" s="25"/>
      <c r="E90" s="25"/>
      <c r="F90" s="26"/>
      <c r="G90" s="79" t="s">
        <v>26</v>
      </c>
      <c r="H90" s="80" t="s">
        <v>27</v>
      </c>
    </row>
    <row r="91" spans="1:8" x14ac:dyDescent="0.2">
      <c r="F91" s="81" t="s">
        <v>28</v>
      </c>
      <c r="G91" s="82">
        <v>100</v>
      </c>
      <c r="H91" s="83" t="s">
        <v>29</v>
      </c>
    </row>
    <row r="92" spans="1:8" ht="13.5" thickBot="1" x14ac:dyDescent="0.25">
      <c r="F92" s="84" t="s">
        <v>30</v>
      </c>
      <c r="G92" s="85">
        <v>602</v>
      </c>
      <c r="H92" s="86" t="s">
        <v>315</v>
      </c>
    </row>
    <row r="93" spans="1:8" x14ac:dyDescent="0.2">
      <c r="A93" s="87" t="s">
        <v>840</v>
      </c>
      <c r="H93" s="88"/>
    </row>
    <row r="94" spans="1:8" ht="13.5" thickBot="1" x14ac:dyDescent="0.25">
      <c r="E94" s="4"/>
      <c r="F94" s="4"/>
      <c r="G94" s="4"/>
      <c r="H94" s="4"/>
    </row>
    <row r="95" spans="1:8" x14ac:dyDescent="0.2">
      <c r="A95" s="89"/>
      <c r="B95" s="90"/>
      <c r="C95" s="91"/>
      <c r="D95" s="38"/>
      <c r="E95" s="38"/>
      <c r="F95" s="194" t="str">
        <f>F6</f>
        <v>Estimated Disbursements Ensuing Year 2026 - 2027</v>
      </c>
      <c r="G95" s="39"/>
      <c r="H95" s="40"/>
    </row>
    <row r="96" spans="1:8" x14ac:dyDescent="0.2">
      <c r="A96" s="92"/>
      <c r="B96" s="43" t="s">
        <v>26</v>
      </c>
      <c r="C96" s="93"/>
      <c r="D96" s="43" t="s">
        <v>13</v>
      </c>
      <c r="E96" s="43" t="s">
        <v>13</v>
      </c>
      <c r="F96" s="43" t="s">
        <v>31</v>
      </c>
      <c r="G96" s="43" t="s">
        <v>32</v>
      </c>
      <c r="H96" s="44"/>
    </row>
    <row r="97" spans="1:8" x14ac:dyDescent="0.2">
      <c r="A97" s="94"/>
      <c r="B97" s="48" t="s">
        <v>33</v>
      </c>
      <c r="C97" s="95"/>
      <c r="D97" s="193" t="str">
        <f>D8</f>
        <v>2024 - 2025</v>
      </c>
      <c r="E97" s="193" t="str">
        <f>E8</f>
        <v>2025 - 2026</v>
      </c>
      <c r="F97" s="43" t="s">
        <v>34</v>
      </c>
      <c r="G97" s="43" t="s">
        <v>35</v>
      </c>
      <c r="H97" s="44" t="s">
        <v>36</v>
      </c>
    </row>
    <row r="98" spans="1:8" x14ac:dyDescent="0.2">
      <c r="A98" s="96"/>
      <c r="B98" s="179" t="s">
        <v>250</v>
      </c>
      <c r="C98" s="180" t="s">
        <v>241</v>
      </c>
      <c r="D98" s="52">
        <v>1</v>
      </c>
      <c r="E98" s="52">
        <v>2</v>
      </c>
      <c r="F98" s="52">
        <v>3</v>
      </c>
      <c r="G98" s="52">
        <v>4</v>
      </c>
      <c r="H98" s="53">
        <v>5</v>
      </c>
    </row>
    <row r="99" spans="1:8" x14ac:dyDescent="0.2">
      <c r="A99" s="96">
        <v>1</v>
      </c>
      <c r="B99" s="179" t="s">
        <v>242</v>
      </c>
      <c r="C99" s="180" t="s">
        <v>243</v>
      </c>
      <c r="D99" s="136"/>
      <c r="E99" s="136"/>
      <c r="F99" s="136"/>
      <c r="G99" s="136"/>
      <c r="H99" s="137"/>
    </row>
    <row r="100" spans="1:8" x14ac:dyDescent="0.2">
      <c r="A100" s="96">
        <v>2</v>
      </c>
      <c r="B100" s="179" t="s">
        <v>244</v>
      </c>
      <c r="C100" s="180" t="s">
        <v>245</v>
      </c>
      <c r="D100" s="136"/>
      <c r="E100" s="136"/>
      <c r="F100" s="136"/>
      <c r="G100" s="136"/>
      <c r="H100" s="137"/>
    </row>
    <row r="101" spans="1:8" x14ac:dyDescent="0.2">
      <c r="A101" s="96">
        <v>3</v>
      </c>
      <c r="B101" s="179" t="s">
        <v>246</v>
      </c>
      <c r="C101" s="180" t="s">
        <v>247</v>
      </c>
      <c r="D101" s="141"/>
      <c r="E101" s="141"/>
      <c r="F101" s="141"/>
      <c r="G101" s="141"/>
      <c r="H101" s="142"/>
    </row>
    <row r="102" spans="1:8" x14ac:dyDescent="0.2">
      <c r="A102" s="96">
        <v>4</v>
      </c>
      <c r="B102" s="179" t="s">
        <v>248</v>
      </c>
      <c r="C102" s="180" t="s">
        <v>249</v>
      </c>
      <c r="D102" s="136"/>
      <c r="E102" s="136"/>
      <c r="F102" s="136"/>
      <c r="G102" s="136"/>
      <c r="H102" s="137"/>
    </row>
    <row r="103" spans="1:8" x14ac:dyDescent="0.2">
      <c r="A103" s="96">
        <v>5</v>
      </c>
      <c r="B103" s="179" t="s">
        <v>251</v>
      </c>
      <c r="C103" s="180" t="s">
        <v>252</v>
      </c>
      <c r="D103" s="141"/>
      <c r="E103" s="141"/>
      <c r="F103" s="141"/>
      <c r="G103" s="141"/>
      <c r="H103" s="142"/>
    </row>
    <row r="104" spans="1:8" x14ac:dyDescent="0.2">
      <c r="A104" s="96">
        <v>6</v>
      </c>
      <c r="B104" s="145" t="s">
        <v>602</v>
      </c>
      <c r="C104" s="146"/>
      <c r="D104" s="136"/>
      <c r="E104" s="136"/>
      <c r="F104" s="136"/>
      <c r="G104" s="136"/>
      <c r="H104" s="137"/>
    </row>
    <row r="105" spans="1:8" x14ac:dyDescent="0.2">
      <c r="A105" s="96">
        <v>7</v>
      </c>
      <c r="B105" s="145" t="s">
        <v>602</v>
      </c>
      <c r="C105" s="146"/>
      <c r="D105" s="136"/>
      <c r="E105" s="136"/>
      <c r="F105" s="136"/>
      <c r="G105" s="136"/>
      <c r="H105" s="137"/>
    </row>
    <row r="106" spans="1:8" x14ac:dyDescent="0.2">
      <c r="A106" s="96">
        <v>8</v>
      </c>
      <c r="B106" s="145" t="s">
        <v>602</v>
      </c>
      <c r="C106" s="146"/>
      <c r="D106" s="136"/>
      <c r="E106" s="136"/>
      <c r="F106" s="136"/>
      <c r="G106" s="136"/>
      <c r="H106" s="137"/>
    </row>
    <row r="107" spans="1:8" x14ac:dyDescent="0.2">
      <c r="A107" s="96">
        <v>9</v>
      </c>
      <c r="B107" s="145" t="s">
        <v>602</v>
      </c>
      <c r="C107" s="146"/>
      <c r="D107" s="136"/>
      <c r="E107" s="136"/>
      <c r="F107" s="136"/>
      <c r="G107" s="136"/>
      <c r="H107" s="137"/>
    </row>
    <row r="108" spans="1:8" x14ac:dyDescent="0.2">
      <c r="A108" s="96">
        <v>10</v>
      </c>
      <c r="B108" s="145" t="s">
        <v>602</v>
      </c>
      <c r="C108" s="146"/>
      <c r="D108" s="136"/>
      <c r="E108" s="136"/>
      <c r="F108" s="136"/>
      <c r="G108" s="136"/>
      <c r="H108" s="137"/>
    </row>
    <row r="109" spans="1:8" x14ac:dyDescent="0.2">
      <c r="A109" s="96">
        <v>11</v>
      </c>
      <c r="B109" s="145" t="s">
        <v>602</v>
      </c>
      <c r="C109" s="146"/>
      <c r="D109" s="136"/>
      <c r="E109" s="136"/>
      <c r="F109" s="136"/>
      <c r="G109" s="136"/>
      <c r="H109" s="137"/>
    </row>
    <row r="110" spans="1:8" x14ac:dyDescent="0.2">
      <c r="A110" s="96">
        <v>12</v>
      </c>
      <c r="B110" s="145" t="s">
        <v>602</v>
      </c>
      <c r="C110" s="146"/>
      <c r="D110" s="136"/>
      <c r="E110" s="136"/>
      <c r="F110" s="136"/>
      <c r="G110" s="136"/>
      <c r="H110" s="137"/>
    </row>
    <row r="111" spans="1:8" x14ac:dyDescent="0.2">
      <c r="A111" s="96">
        <v>13</v>
      </c>
      <c r="B111" s="145" t="s">
        <v>602</v>
      </c>
      <c r="C111" s="146"/>
      <c r="D111" s="136"/>
      <c r="E111" s="136"/>
      <c r="F111" s="136"/>
      <c r="G111" s="136"/>
      <c r="H111" s="137"/>
    </row>
    <row r="112" spans="1:8" x14ac:dyDescent="0.2">
      <c r="A112" s="96">
        <v>14</v>
      </c>
      <c r="B112" s="179"/>
      <c r="C112" s="180" t="s">
        <v>261</v>
      </c>
      <c r="D112" s="292">
        <f>SUM(D99:D111)</f>
        <v>0</v>
      </c>
      <c r="E112" s="292">
        <f>SUM(E99:E111)</f>
        <v>0</v>
      </c>
      <c r="F112" s="292">
        <f>SUM(F99:F111)</f>
        <v>0</v>
      </c>
      <c r="G112" s="292">
        <f>SUM(G99:G111)</f>
        <v>0</v>
      </c>
      <c r="H112" s="294">
        <f>SUM(H99:H111)</f>
        <v>0</v>
      </c>
    </row>
    <row r="113" spans="1:8" x14ac:dyDescent="0.2">
      <c r="A113" s="96">
        <v>15</v>
      </c>
      <c r="B113" s="179" t="s">
        <v>365</v>
      </c>
      <c r="C113" s="180" t="s">
        <v>263</v>
      </c>
      <c r="D113" s="437"/>
      <c r="E113" s="437"/>
      <c r="F113" s="437"/>
      <c r="G113" s="437"/>
      <c r="H113" s="438"/>
    </row>
    <row r="114" spans="1:8" x14ac:dyDescent="0.2">
      <c r="A114" s="96">
        <v>16</v>
      </c>
      <c r="B114" s="179" t="s">
        <v>264</v>
      </c>
      <c r="C114" s="180" t="s">
        <v>265</v>
      </c>
      <c r="D114" s="136"/>
      <c r="E114" s="136"/>
      <c r="F114" s="136"/>
      <c r="G114" s="136"/>
      <c r="H114" s="137"/>
    </row>
    <row r="115" spans="1:8" x14ac:dyDescent="0.2">
      <c r="A115" s="96">
        <v>17</v>
      </c>
      <c r="B115" s="179" t="s">
        <v>266</v>
      </c>
      <c r="C115" s="180" t="s">
        <v>267</v>
      </c>
      <c r="D115" s="136"/>
      <c r="E115" s="136"/>
      <c r="F115" s="136"/>
      <c r="G115" s="136"/>
      <c r="H115" s="137"/>
    </row>
    <row r="116" spans="1:8" x14ac:dyDescent="0.2">
      <c r="A116" s="96">
        <v>18</v>
      </c>
      <c r="B116" s="179" t="s">
        <v>273</v>
      </c>
      <c r="C116" s="180" t="s">
        <v>330</v>
      </c>
      <c r="D116" s="136"/>
      <c r="E116" s="136"/>
      <c r="F116" s="136"/>
      <c r="G116" s="136"/>
      <c r="H116" s="137"/>
    </row>
    <row r="117" spans="1:8" x14ac:dyDescent="0.2">
      <c r="A117" s="96">
        <v>19</v>
      </c>
      <c r="B117" s="179"/>
      <c r="C117" s="180" t="s">
        <v>277</v>
      </c>
      <c r="D117" s="445"/>
      <c r="E117" s="445"/>
      <c r="F117" s="445"/>
      <c r="G117" s="445"/>
      <c r="H117" s="446"/>
    </row>
    <row r="118" spans="1:8" x14ac:dyDescent="0.2">
      <c r="A118" s="96">
        <v>20</v>
      </c>
      <c r="B118" s="179" t="s">
        <v>694</v>
      </c>
      <c r="C118" s="180" t="s">
        <v>278</v>
      </c>
      <c r="D118" s="141"/>
      <c r="E118" s="141"/>
      <c r="F118" s="141"/>
      <c r="G118" s="141"/>
      <c r="H118" s="142"/>
    </row>
    <row r="119" spans="1:8" x14ac:dyDescent="0.2">
      <c r="A119" s="96">
        <v>21</v>
      </c>
      <c r="B119" s="179" t="s">
        <v>279</v>
      </c>
      <c r="C119" s="180" t="s">
        <v>280</v>
      </c>
      <c r="D119" s="136"/>
      <c r="E119" s="136"/>
      <c r="F119" s="136"/>
      <c r="G119" s="136"/>
      <c r="H119" s="137"/>
    </row>
    <row r="120" spans="1:8" x14ac:dyDescent="0.2">
      <c r="A120" s="96">
        <v>22</v>
      </c>
      <c r="B120" s="179" t="s">
        <v>281</v>
      </c>
      <c r="C120" s="180" t="s">
        <v>282</v>
      </c>
      <c r="D120" s="141"/>
      <c r="E120" s="141"/>
      <c r="F120" s="141"/>
      <c r="G120" s="141"/>
      <c r="H120" s="142"/>
    </row>
    <row r="121" spans="1:8" x14ac:dyDescent="0.2">
      <c r="A121" s="96">
        <v>23</v>
      </c>
      <c r="B121" s="179" t="s">
        <v>331</v>
      </c>
      <c r="C121" s="180" t="s">
        <v>284</v>
      </c>
      <c r="D121" s="141"/>
      <c r="E121" s="141"/>
      <c r="F121" s="141"/>
      <c r="G121" s="141"/>
      <c r="H121" s="142"/>
    </row>
    <row r="122" spans="1:8" x14ac:dyDescent="0.2">
      <c r="A122" s="96">
        <v>24</v>
      </c>
      <c r="B122" s="145" t="s">
        <v>603</v>
      </c>
      <c r="C122" s="146"/>
      <c r="D122" s="136"/>
      <c r="E122" s="136"/>
      <c r="F122" s="136"/>
      <c r="G122" s="136"/>
      <c r="H122" s="137"/>
    </row>
    <row r="123" spans="1:8" x14ac:dyDescent="0.2">
      <c r="A123" s="96">
        <v>25</v>
      </c>
      <c r="B123" s="145" t="s">
        <v>603</v>
      </c>
      <c r="C123" s="146"/>
      <c r="D123" s="136"/>
      <c r="E123" s="136"/>
      <c r="F123" s="136"/>
      <c r="G123" s="136"/>
      <c r="H123" s="137"/>
    </row>
    <row r="124" spans="1:8" x14ac:dyDescent="0.2">
      <c r="A124" s="96">
        <v>26</v>
      </c>
      <c r="B124" s="145" t="s">
        <v>603</v>
      </c>
      <c r="C124" s="146"/>
      <c r="D124" s="136"/>
      <c r="E124" s="136"/>
      <c r="F124" s="136"/>
      <c r="G124" s="136"/>
      <c r="H124" s="137"/>
    </row>
    <row r="125" spans="1:8" x14ac:dyDescent="0.2">
      <c r="A125" s="96">
        <v>27</v>
      </c>
      <c r="B125" s="145" t="s">
        <v>603</v>
      </c>
      <c r="C125" s="146"/>
      <c r="D125" s="136"/>
      <c r="E125" s="136"/>
      <c r="F125" s="136"/>
      <c r="G125" s="136"/>
      <c r="H125" s="137"/>
    </row>
    <row r="126" spans="1:8" x14ac:dyDescent="0.2">
      <c r="A126" s="96">
        <v>28</v>
      </c>
      <c r="B126" s="145" t="s">
        <v>603</v>
      </c>
      <c r="C126" s="146"/>
      <c r="D126" s="141"/>
      <c r="E126" s="141"/>
      <c r="F126" s="141"/>
      <c r="G126" s="141"/>
      <c r="H126" s="142"/>
    </row>
    <row r="127" spans="1:8" x14ac:dyDescent="0.2">
      <c r="A127" s="96">
        <v>29</v>
      </c>
      <c r="B127" s="145" t="s">
        <v>603</v>
      </c>
      <c r="C127" s="146"/>
      <c r="D127" s="136"/>
      <c r="E127" s="136"/>
      <c r="F127" s="136"/>
      <c r="G127" s="136"/>
      <c r="H127" s="137"/>
    </row>
    <row r="128" spans="1:8" x14ac:dyDescent="0.2">
      <c r="A128" s="96">
        <v>30</v>
      </c>
      <c r="B128" s="145" t="s">
        <v>603</v>
      </c>
      <c r="C128" s="146"/>
      <c r="D128" s="141"/>
      <c r="E128" s="141"/>
      <c r="F128" s="136"/>
      <c r="G128" s="136"/>
      <c r="H128" s="137"/>
    </row>
    <row r="129" spans="1:8" x14ac:dyDescent="0.2">
      <c r="A129" s="96">
        <v>31</v>
      </c>
      <c r="B129" s="145" t="s">
        <v>603</v>
      </c>
      <c r="C129" s="146"/>
      <c r="D129" s="141"/>
      <c r="E129" s="141"/>
      <c r="F129" s="136"/>
      <c r="G129" s="136"/>
      <c r="H129" s="137"/>
    </row>
    <row r="130" spans="1:8" ht="13.5" thickBot="1" x14ac:dyDescent="0.25">
      <c r="A130" s="103">
        <v>32</v>
      </c>
      <c r="B130" s="147" t="s">
        <v>603</v>
      </c>
      <c r="C130" s="148"/>
      <c r="D130" s="143"/>
      <c r="E130" s="143"/>
      <c r="F130" s="143"/>
      <c r="G130" s="143"/>
      <c r="H130" s="144"/>
    </row>
    <row r="131" spans="1:8" ht="6" customHeight="1" x14ac:dyDescent="0.2"/>
    <row r="132" spans="1:8" x14ac:dyDescent="0.2">
      <c r="H132" s="88" t="s">
        <v>357</v>
      </c>
    </row>
    <row r="133" spans="1:8" ht="13.5" thickBot="1" x14ac:dyDescent="0.25"/>
    <row r="134" spans="1:8" ht="18" x14ac:dyDescent="0.25">
      <c r="A134" s="24" t="str">
        <f>CONCATENATE('Basic Data Input'!$B$5," COUNTY")</f>
        <v>___________ COUNTY</v>
      </c>
      <c r="B134" s="25"/>
      <c r="C134" s="25"/>
      <c r="D134" s="25"/>
      <c r="E134" s="25"/>
      <c r="F134" s="26"/>
      <c r="G134" s="79" t="s">
        <v>26</v>
      </c>
      <c r="H134" s="80" t="s">
        <v>27</v>
      </c>
    </row>
    <row r="135" spans="1:8" x14ac:dyDescent="0.2">
      <c r="F135" s="81" t="s">
        <v>28</v>
      </c>
      <c r="G135" s="82">
        <v>100</v>
      </c>
      <c r="H135" s="83" t="s">
        <v>29</v>
      </c>
    </row>
    <row r="136" spans="1:8" ht="13.5" thickBot="1" x14ac:dyDescent="0.25">
      <c r="F136" s="84" t="s">
        <v>30</v>
      </c>
      <c r="G136" s="85">
        <v>602</v>
      </c>
      <c r="H136" s="86" t="s">
        <v>315</v>
      </c>
    </row>
    <row r="137" spans="1:8" x14ac:dyDescent="0.2">
      <c r="A137" s="87" t="s">
        <v>840</v>
      </c>
      <c r="H137" s="88"/>
    </row>
    <row r="138" spans="1:8" ht="13.5" thickBot="1" x14ac:dyDescent="0.25"/>
    <row r="139" spans="1:8" x14ac:dyDescent="0.2">
      <c r="A139" s="89"/>
      <c r="B139" s="90"/>
      <c r="C139" s="91"/>
      <c r="D139" s="38"/>
      <c r="E139" s="38"/>
      <c r="F139" s="194" t="str">
        <f>F6</f>
        <v>Estimated Disbursements Ensuing Year 2026 - 2027</v>
      </c>
      <c r="G139" s="39"/>
      <c r="H139" s="40"/>
    </row>
    <row r="140" spans="1:8" x14ac:dyDescent="0.2">
      <c r="A140" s="92"/>
      <c r="B140" s="43" t="s">
        <v>26</v>
      </c>
      <c r="C140" s="93"/>
      <c r="D140" s="43" t="s">
        <v>13</v>
      </c>
      <c r="E140" s="43" t="s">
        <v>13</v>
      </c>
      <c r="F140" s="43" t="s">
        <v>31</v>
      </c>
      <c r="G140" s="43" t="s">
        <v>32</v>
      </c>
      <c r="H140" s="44"/>
    </row>
    <row r="141" spans="1:8" x14ac:dyDescent="0.2">
      <c r="A141" s="94"/>
      <c r="B141" s="48" t="s">
        <v>33</v>
      </c>
      <c r="C141" s="95"/>
      <c r="D141" s="193" t="str">
        <f>D8</f>
        <v>2024 - 2025</v>
      </c>
      <c r="E141" s="193" t="str">
        <f>E8</f>
        <v>2025 - 2026</v>
      </c>
      <c r="F141" s="43" t="s">
        <v>34</v>
      </c>
      <c r="G141" s="43" t="s">
        <v>35</v>
      </c>
      <c r="H141" s="44" t="s">
        <v>36</v>
      </c>
    </row>
    <row r="142" spans="1:8" x14ac:dyDescent="0.2">
      <c r="A142" s="96"/>
      <c r="B142" s="179" t="s">
        <v>365</v>
      </c>
      <c r="C142" s="180" t="s">
        <v>288</v>
      </c>
      <c r="D142" s="52">
        <v>1</v>
      </c>
      <c r="E142" s="52">
        <v>2</v>
      </c>
      <c r="F142" s="52">
        <v>3</v>
      </c>
      <c r="G142" s="52">
        <v>4</v>
      </c>
      <c r="H142" s="53">
        <v>5</v>
      </c>
    </row>
    <row r="143" spans="1:8" x14ac:dyDescent="0.2">
      <c r="A143" s="96">
        <v>1</v>
      </c>
      <c r="B143" s="145" t="s">
        <v>603</v>
      </c>
      <c r="C143" s="146"/>
      <c r="D143" s="136"/>
      <c r="E143" s="136"/>
      <c r="F143" s="136"/>
      <c r="G143" s="136"/>
      <c r="H143" s="137"/>
    </row>
    <row r="144" spans="1:8" x14ac:dyDescent="0.2">
      <c r="A144" s="96">
        <v>2</v>
      </c>
      <c r="B144" s="145" t="s">
        <v>603</v>
      </c>
      <c r="C144" s="146"/>
      <c r="D144" s="136"/>
      <c r="E144" s="136"/>
      <c r="F144" s="136"/>
      <c r="G144" s="136"/>
      <c r="H144" s="137"/>
    </row>
    <row r="145" spans="1:8" x14ac:dyDescent="0.2">
      <c r="A145" s="96">
        <v>3</v>
      </c>
      <c r="B145" s="145" t="s">
        <v>603</v>
      </c>
      <c r="C145" s="146"/>
      <c r="D145" s="141"/>
      <c r="E145" s="141"/>
      <c r="F145" s="141"/>
      <c r="G145" s="141"/>
      <c r="H145" s="142"/>
    </row>
    <row r="146" spans="1:8" x14ac:dyDescent="0.2">
      <c r="A146" s="96">
        <v>4</v>
      </c>
      <c r="B146" s="179"/>
      <c r="C146" s="180" t="s">
        <v>289</v>
      </c>
      <c r="D146" s="288">
        <f>SUM(D114:D130,D143:D145)</f>
        <v>0</v>
      </c>
      <c r="E146" s="288">
        <f>SUM(E114:E130,E143:E145)</f>
        <v>0</v>
      </c>
      <c r="F146" s="288">
        <f>SUM(F114:F130,F143:F145)</f>
        <v>0</v>
      </c>
      <c r="G146" s="288">
        <f>SUM(G114:G130,G143:G145)</f>
        <v>0</v>
      </c>
      <c r="H146" s="289">
        <f>SUM(H114:H130,H143:H145)</f>
        <v>0</v>
      </c>
    </row>
    <row r="147" spans="1:8" x14ac:dyDescent="0.2">
      <c r="A147" s="96">
        <v>5</v>
      </c>
      <c r="B147" s="179" t="s">
        <v>727</v>
      </c>
      <c r="C147" s="180" t="s">
        <v>290</v>
      </c>
      <c r="D147" s="437"/>
      <c r="E147" s="437"/>
      <c r="F147" s="437"/>
      <c r="G147" s="437"/>
      <c r="H147" s="438"/>
    </row>
    <row r="148" spans="1:8" x14ac:dyDescent="0.2">
      <c r="A148" s="96">
        <v>6</v>
      </c>
      <c r="B148" s="179" t="s">
        <v>291</v>
      </c>
      <c r="C148" s="180" t="s">
        <v>292</v>
      </c>
      <c r="D148" s="136"/>
      <c r="E148" s="136"/>
      <c r="F148" s="136"/>
      <c r="G148" s="136"/>
      <c r="H148" s="137"/>
    </row>
    <row r="149" spans="1:8" x14ac:dyDescent="0.2">
      <c r="A149" s="96">
        <v>7</v>
      </c>
      <c r="B149" s="145" t="s">
        <v>604</v>
      </c>
      <c r="C149" s="146"/>
      <c r="D149" s="136"/>
      <c r="E149" s="136"/>
      <c r="F149" s="136"/>
      <c r="G149" s="136"/>
      <c r="H149" s="137"/>
    </row>
    <row r="150" spans="1:8" x14ac:dyDescent="0.2">
      <c r="A150" s="96">
        <v>8</v>
      </c>
      <c r="B150" s="145" t="s">
        <v>604</v>
      </c>
      <c r="C150" s="146"/>
      <c r="D150" s="136"/>
      <c r="E150" s="136"/>
      <c r="F150" s="136"/>
      <c r="G150" s="136"/>
      <c r="H150" s="137"/>
    </row>
    <row r="151" spans="1:8" x14ac:dyDescent="0.2">
      <c r="A151" s="96">
        <v>9</v>
      </c>
      <c r="B151" s="145" t="s">
        <v>604</v>
      </c>
      <c r="C151" s="146"/>
      <c r="D151" s="136"/>
      <c r="E151" s="136"/>
      <c r="F151" s="136"/>
      <c r="G151" s="136"/>
      <c r="H151" s="137"/>
    </row>
    <row r="152" spans="1:8" x14ac:dyDescent="0.2">
      <c r="A152" s="96">
        <v>10</v>
      </c>
      <c r="B152" s="145" t="s">
        <v>604</v>
      </c>
      <c r="C152" s="146"/>
      <c r="D152" s="136"/>
      <c r="E152" s="136"/>
      <c r="F152" s="136"/>
      <c r="G152" s="136"/>
      <c r="H152" s="137"/>
    </row>
    <row r="153" spans="1:8" x14ac:dyDescent="0.2">
      <c r="A153" s="96">
        <v>11</v>
      </c>
      <c r="B153" s="179"/>
      <c r="C153" s="180" t="s">
        <v>293</v>
      </c>
      <c r="D153" s="288">
        <f>SUM(D148:D152)</f>
        <v>0</v>
      </c>
      <c r="E153" s="288">
        <f>SUM(E148:E152)</f>
        <v>0</v>
      </c>
      <c r="F153" s="288">
        <f>SUM(F148:F152)</f>
        <v>0</v>
      </c>
      <c r="G153" s="288">
        <f>SUM(G148:G152)</f>
        <v>0</v>
      </c>
      <c r="H153" s="289">
        <f>SUM(H148:H152)</f>
        <v>0</v>
      </c>
    </row>
    <row r="154" spans="1:8" x14ac:dyDescent="0.2">
      <c r="A154" s="96">
        <v>12</v>
      </c>
      <c r="B154" s="179" t="s">
        <v>738</v>
      </c>
      <c r="C154" s="180" t="s">
        <v>294</v>
      </c>
      <c r="D154" s="437"/>
      <c r="E154" s="437"/>
      <c r="F154" s="437"/>
      <c r="G154" s="437"/>
      <c r="H154" s="438"/>
    </row>
    <row r="155" spans="1:8" x14ac:dyDescent="0.2">
      <c r="A155" s="96">
        <v>13</v>
      </c>
      <c r="B155" s="179" t="s">
        <v>295</v>
      </c>
      <c r="C155" s="180" t="s">
        <v>296</v>
      </c>
      <c r="D155" s="136"/>
      <c r="E155" s="136"/>
      <c r="F155" s="136"/>
      <c r="G155" s="136"/>
      <c r="H155" s="137"/>
    </row>
    <row r="156" spans="1:8" x14ac:dyDescent="0.2">
      <c r="A156" s="96">
        <v>14</v>
      </c>
      <c r="B156" s="145" t="s">
        <v>605</v>
      </c>
      <c r="C156" s="146"/>
      <c r="D156" s="141"/>
      <c r="E156" s="141"/>
      <c r="F156" s="141"/>
      <c r="G156" s="141"/>
      <c r="H156" s="142"/>
    </row>
    <row r="157" spans="1:8" x14ac:dyDescent="0.2">
      <c r="A157" s="96">
        <v>15</v>
      </c>
      <c r="B157" s="145" t="s">
        <v>605</v>
      </c>
      <c r="C157" s="146"/>
      <c r="D157" s="141"/>
      <c r="E157" s="141"/>
      <c r="F157" s="141"/>
      <c r="G157" s="141"/>
      <c r="H157" s="142"/>
    </row>
    <row r="158" spans="1:8" x14ac:dyDescent="0.2">
      <c r="A158" s="96">
        <v>16</v>
      </c>
      <c r="B158" s="179"/>
      <c r="C158" s="180" t="s">
        <v>297</v>
      </c>
      <c r="D158" s="288">
        <f>SUM(D155:D157)</f>
        <v>0</v>
      </c>
      <c r="E158" s="288">
        <f>SUM(E155:E157)</f>
        <v>0</v>
      </c>
      <c r="F158" s="288">
        <f>SUM(F155:F157)</f>
        <v>0</v>
      </c>
      <c r="G158" s="288">
        <f>SUM(G155:G157)</f>
        <v>0</v>
      </c>
      <c r="H158" s="289">
        <f>SUM(H155:H157)</f>
        <v>0</v>
      </c>
    </row>
    <row r="159" spans="1:8" x14ac:dyDescent="0.2">
      <c r="A159" s="96">
        <v>17</v>
      </c>
      <c r="B159" s="179" t="s">
        <v>739</v>
      </c>
      <c r="C159" s="180" t="s">
        <v>298</v>
      </c>
      <c r="D159" s="437"/>
      <c r="E159" s="437"/>
      <c r="F159" s="437"/>
      <c r="G159" s="437"/>
      <c r="H159" s="438"/>
    </row>
    <row r="160" spans="1:8" x14ac:dyDescent="0.2">
      <c r="A160" s="96">
        <v>18</v>
      </c>
      <c r="B160" s="179" t="s">
        <v>301</v>
      </c>
      <c r="C160" s="180" t="s">
        <v>302</v>
      </c>
      <c r="D160" s="136"/>
      <c r="E160" s="136"/>
      <c r="F160" s="136"/>
      <c r="G160" s="136"/>
      <c r="H160" s="137"/>
    </row>
    <row r="161" spans="1:8" x14ac:dyDescent="0.2">
      <c r="A161" s="96">
        <v>19</v>
      </c>
      <c r="B161" s="179" t="s">
        <v>332</v>
      </c>
      <c r="C161" s="180" t="s">
        <v>300</v>
      </c>
      <c r="D161" s="136"/>
      <c r="E161" s="136"/>
      <c r="F161" s="136"/>
      <c r="G161" s="136"/>
      <c r="H161" s="137"/>
    </row>
    <row r="162" spans="1:8" x14ac:dyDescent="0.2">
      <c r="A162" s="96">
        <v>20</v>
      </c>
      <c r="B162" s="145" t="s">
        <v>606</v>
      </c>
      <c r="C162" s="146"/>
      <c r="D162" s="141"/>
      <c r="E162" s="141"/>
      <c r="F162" s="141"/>
      <c r="G162" s="141"/>
      <c r="H162" s="142"/>
    </row>
    <row r="163" spans="1:8" x14ac:dyDescent="0.2">
      <c r="A163" s="96">
        <v>21</v>
      </c>
      <c r="B163" s="145" t="s">
        <v>606</v>
      </c>
      <c r="C163" s="146"/>
      <c r="D163" s="136"/>
      <c r="E163" s="136"/>
      <c r="F163" s="136"/>
      <c r="G163" s="136"/>
      <c r="H163" s="137"/>
    </row>
    <row r="164" spans="1:8" x14ac:dyDescent="0.2">
      <c r="A164" s="96">
        <v>22</v>
      </c>
      <c r="B164" s="145" t="s">
        <v>606</v>
      </c>
      <c r="C164" s="146"/>
      <c r="D164" s="141"/>
      <c r="E164" s="141"/>
      <c r="F164" s="141"/>
      <c r="G164" s="141"/>
      <c r="H164" s="142"/>
    </row>
    <row r="165" spans="1:8" x14ac:dyDescent="0.2">
      <c r="A165" s="96">
        <v>23</v>
      </c>
      <c r="B165" s="145" t="s">
        <v>606</v>
      </c>
      <c r="C165" s="146"/>
      <c r="D165" s="141"/>
      <c r="E165" s="141"/>
      <c r="F165" s="141"/>
      <c r="G165" s="141"/>
      <c r="H165" s="142"/>
    </row>
    <row r="166" spans="1:8" x14ac:dyDescent="0.2">
      <c r="A166" s="96">
        <v>24</v>
      </c>
      <c r="B166" s="179"/>
      <c r="C166" s="180" t="s">
        <v>307</v>
      </c>
      <c r="D166" s="288">
        <f>SUM(D160:D165)</f>
        <v>0</v>
      </c>
      <c r="E166" s="288">
        <f>SUM(E160:E165)</f>
        <v>0</v>
      </c>
      <c r="F166" s="288">
        <f>SUM(F160:F165)</f>
        <v>0</v>
      </c>
      <c r="G166" s="288">
        <f>SUM(G160:G165)</f>
        <v>0</v>
      </c>
      <c r="H166" s="289">
        <f>SUM(H160:H165)</f>
        <v>0</v>
      </c>
    </row>
    <row r="167" spans="1:8" ht="13.5" thickBot="1" x14ac:dyDescent="0.25">
      <c r="A167" s="103">
        <v>25</v>
      </c>
      <c r="B167" s="185"/>
      <c r="C167" s="187" t="s">
        <v>841</v>
      </c>
      <c r="D167" s="291">
        <f>D112+D146+D153+D158+D166</f>
        <v>0</v>
      </c>
      <c r="E167" s="291">
        <f>E112+E146+E153+E158+E166</f>
        <v>0</v>
      </c>
      <c r="F167" s="291">
        <f>F112+F146+F153+F158+F166</f>
        <v>0</v>
      </c>
      <c r="G167" s="291">
        <f>G112+G146+G153+G158+G166</f>
        <v>0</v>
      </c>
      <c r="H167" s="295">
        <f>H112+H146+H153+H158+H166</f>
        <v>0</v>
      </c>
    </row>
    <row r="168" spans="1:8" x14ac:dyDescent="0.2">
      <c r="C168" s="77" t="s">
        <v>358</v>
      </c>
    </row>
    <row r="169" spans="1:8" x14ac:dyDescent="0.2">
      <c r="H169" s="88"/>
    </row>
    <row r="170" spans="1:8" hidden="1" x14ac:dyDescent="0.2"/>
    <row r="171" spans="1:8" x14ac:dyDescent="0.2">
      <c r="B171" s="87" t="s">
        <v>309</v>
      </c>
    </row>
    <row r="173" spans="1:8" x14ac:dyDescent="0.2">
      <c r="B173" s="109" t="str">
        <f>B84</f>
        <v>Request is hereby made for the adoption of the estimated budget disbursements for the fiscal year July 1, 2026, through June 30, 2027, as indicated in Column (3).</v>
      </c>
      <c r="C173" s="87"/>
    </row>
    <row r="175" spans="1:8" x14ac:dyDescent="0.2">
      <c r="C175" s="138" t="s">
        <v>1016</v>
      </c>
      <c r="D175" s="138" t="s">
        <v>310</v>
      </c>
      <c r="E175" s="138"/>
      <c r="F175" s="78" t="s">
        <v>311</v>
      </c>
    </row>
    <row r="176" spans="1:8" x14ac:dyDescent="0.2">
      <c r="D176" s="78" t="s">
        <v>312</v>
      </c>
      <c r="F176" s="78" t="s">
        <v>313</v>
      </c>
    </row>
    <row r="177" spans="1:8" x14ac:dyDescent="0.2">
      <c r="D177" s="4"/>
      <c r="E177" s="4"/>
      <c r="F177" s="4"/>
      <c r="H177" s="88" t="s">
        <v>359</v>
      </c>
    </row>
    <row r="178" spans="1:8" ht="13.5" thickBot="1" x14ac:dyDescent="0.25"/>
    <row r="179" spans="1:8" ht="18" x14ac:dyDescent="0.25">
      <c r="A179" s="24" t="str">
        <f>CONCATENATE('Basic Data Input'!$B$5," COUNTY")</f>
        <v>___________ COUNTY</v>
      </c>
      <c r="B179" s="25"/>
      <c r="C179" s="25"/>
      <c r="D179" s="25"/>
      <c r="E179" s="25"/>
      <c r="F179" s="26"/>
      <c r="G179" s="79" t="s">
        <v>26</v>
      </c>
      <c r="H179" s="80" t="s">
        <v>27</v>
      </c>
    </row>
    <row r="180" spans="1:8" x14ac:dyDescent="0.2">
      <c r="F180" s="81" t="s">
        <v>28</v>
      </c>
      <c r="G180" s="82">
        <v>100</v>
      </c>
      <c r="H180" s="83" t="s">
        <v>29</v>
      </c>
    </row>
    <row r="181" spans="1:8" ht="13.5" thickBot="1" x14ac:dyDescent="0.25">
      <c r="F181" s="84" t="s">
        <v>30</v>
      </c>
      <c r="G181" s="85">
        <v>603</v>
      </c>
      <c r="H181" s="86" t="s">
        <v>364</v>
      </c>
    </row>
    <row r="182" spans="1:8" x14ac:dyDescent="0.2">
      <c r="A182" s="87" t="s">
        <v>840</v>
      </c>
      <c r="H182" s="88"/>
    </row>
    <row r="183" spans="1:8" ht="13.5" thickBot="1" x14ac:dyDescent="0.25"/>
    <row r="184" spans="1:8" x14ac:dyDescent="0.2">
      <c r="A184" s="89"/>
      <c r="B184" s="90"/>
      <c r="C184" s="91"/>
      <c r="D184" s="38"/>
      <c r="E184" s="38"/>
      <c r="F184" s="194" t="str">
        <f>F6</f>
        <v>Estimated Disbursements Ensuing Year 2026 - 2027</v>
      </c>
      <c r="G184" s="39"/>
      <c r="H184" s="40"/>
    </row>
    <row r="185" spans="1:8" x14ac:dyDescent="0.2">
      <c r="A185" s="92"/>
      <c r="B185" s="43" t="s">
        <v>26</v>
      </c>
      <c r="C185" s="93"/>
      <c r="D185" s="43" t="s">
        <v>13</v>
      </c>
      <c r="E185" s="43" t="s">
        <v>13</v>
      </c>
      <c r="F185" s="43" t="s">
        <v>31</v>
      </c>
      <c r="G185" s="43" t="s">
        <v>32</v>
      </c>
      <c r="H185" s="44"/>
    </row>
    <row r="186" spans="1:8" x14ac:dyDescent="0.2">
      <c r="A186" s="94"/>
      <c r="B186" s="48" t="s">
        <v>33</v>
      </c>
      <c r="C186" s="95"/>
      <c r="D186" s="193" t="str">
        <f>D8</f>
        <v>2024 - 2025</v>
      </c>
      <c r="E186" s="193" t="str">
        <f>E8</f>
        <v>2025 - 2026</v>
      </c>
      <c r="F186" s="43" t="s">
        <v>34</v>
      </c>
      <c r="G186" s="43" t="s">
        <v>35</v>
      </c>
      <c r="H186" s="44" t="s">
        <v>36</v>
      </c>
    </row>
    <row r="187" spans="1:8" x14ac:dyDescent="0.2">
      <c r="A187" s="96"/>
      <c r="B187" s="179" t="s">
        <v>250</v>
      </c>
      <c r="C187" s="180" t="s">
        <v>241</v>
      </c>
      <c r="D187" s="52">
        <v>1</v>
      </c>
      <c r="E187" s="52">
        <v>2</v>
      </c>
      <c r="F187" s="52">
        <v>3</v>
      </c>
      <c r="G187" s="52">
        <v>4</v>
      </c>
      <c r="H187" s="53">
        <v>5</v>
      </c>
    </row>
    <row r="188" spans="1:8" x14ac:dyDescent="0.2">
      <c r="A188" s="96">
        <v>1</v>
      </c>
      <c r="B188" s="179" t="s">
        <v>242</v>
      </c>
      <c r="C188" s="180" t="s">
        <v>243</v>
      </c>
      <c r="D188" s="136"/>
      <c r="E188" s="136"/>
      <c r="F188" s="136"/>
      <c r="G188" s="136"/>
      <c r="H188" s="137"/>
    </row>
    <row r="189" spans="1:8" x14ac:dyDescent="0.2">
      <c r="A189" s="96">
        <v>2</v>
      </c>
      <c r="B189" s="179" t="s">
        <v>244</v>
      </c>
      <c r="C189" s="180" t="s">
        <v>245</v>
      </c>
      <c r="D189" s="136"/>
      <c r="E189" s="136"/>
      <c r="F189" s="136"/>
      <c r="G189" s="136"/>
      <c r="H189" s="137"/>
    </row>
    <row r="190" spans="1:8" x14ac:dyDescent="0.2">
      <c r="A190" s="96">
        <v>3</v>
      </c>
      <c r="B190" s="179" t="s">
        <v>246</v>
      </c>
      <c r="C190" s="180" t="s">
        <v>247</v>
      </c>
      <c r="D190" s="141"/>
      <c r="E190" s="141"/>
      <c r="F190" s="141"/>
      <c r="G190" s="141"/>
      <c r="H190" s="142"/>
    </row>
    <row r="191" spans="1:8" x14ac:dyDescent="0.2">
      <c r="A191" s="96">
        <v>4</v>
      </c>
      <c r="B191" s="179" t="s">
        <v>248</v>
      </c>
      <c r="C191" s="180" t="s">
        <v>249</v>
      </c>
      <c r="D191" s="136"/>
      <c r="E191" s="136"/>
      <c r="F191" s="136"/>
      <c r="G191" s="136"/>
      <c r="H191" s="137"/>
    </row>
    <row r="192" spans="1:8" x14ac:dyDescent="0.2">
      <c r="A192" s="96">
        <v>5</v>
      </c>
      <c r="B192" s="179" t="s">
        <v>251</v>
      </c>
      <c r="C192" s="180" t="s">
        <v>252</v>
      </c>
      <c r="D192" s="141"/>
      <c r="E192" s="141"/>
      <c r="F192" s="141"/>
      <c r="G192" s="141"/>
      <c r="H192" s="142"/>
    </row>
    <row r="193" spans="1:8" x14ac:dyDescent="0.2">
      <c r="A193" s="96">
        <v>6</v>
      </c>
      <c r="B193" s="145" t="s">
        <v>602</v>
      </c>
      <c r="C193" s="146"/>
      <c r="D193" s="136"/>
      <c r="E193" s="136"/>
      <c r="F193" s="136"/>
      <c r="G193" s="136"/>
      <c r="H193" s="137"/>
    </row>
    <row r="194" spans="1:8" x14ac:dyDescent="0.2">
      <c r="A194" s="96">
        <v>7</v>
      </c>
      <c r="B194" s="145" t="s">
        <v>602</v>
      </c>
      <c r="C194" s="146"/>
      <c r="D194" s="136"/>
      <c r="E194" s="136"/>
      <c r="F194" s="136"/>
      <c r="G194" s="136"/>
      <c r="H194" s="137"/>
    </row>
    <row r="195" spans="1:8" x14ac:dyDescent="0.2">
      <c r="A195" s="96">
        <v>8</v>
      </c>
      <c r="B195" s="145" t="s">
        <v>602</v>
      </c>
      <c r="C195" s="146"/>
      <c r="D195" s="136"/>
      <c r="E195" s="136"/>
      <c r="F195" s="136"/>
      <c r="G195" s="136"/>
      <c r="H195" s="137"/>
    </row>
    <row r="196" spans="1:8" x14ac:dyDescent="0.2">
      <c r="A196" s="96">
        <v>9</v>
      </c>
      <c r="B196" s="145" t="s">
        <v>602</v>
      </c>
      <c r="C196" s="146"/>
      <c r="D196" s="136"/>
      <c r="E196" s="136"/>
      <c r="F196" s="136"/>
      <c r="G196" s="136"/>
      <c r="H196" s="137"/>
    </row>
    <row r="197" spans="1:8" x14ac:dyDescent="0.2">
      <c r="A197" s="96">
        <v>10</v>
      </c>
      <c r="B197" s="145" t="s">
        <v>602</v>
      </c>
      <c r="C197" s="146"/>
      <c r="D197" s="136"/>
      <c r="E197" s="136"/>
      <c r="F197" s="136"/>
      <c r="G197" s="136"/>
      <c r="H197" s="137"/>
    </row>
    <row r="198" spans="1:8" x14ac:dyDescent="0.2">
      <c r="A198" s="96">
        <v>11</v>
      </c>
      <c r="B198" s="145" t="s">
        <v>602</v>
      </c>
      <c r="C198" s="146"/>
      <c r="D198" s="136"/>
      <c r="E198" s="136"/>
      <c r="F198" s="136"/>
      <c r="G198" s="136"/>
      <c r="H198" s="137"/>
    </row>
    <row r="199" spans="1:8" x14ac:dyDescent="0.2">
      <c r="A199" s="96">
        <v>12</v>
      </c>
      <c r="B199" s="145" t="s">
        <v>602</v>
      </c>
      <c r="C199" s="146"/>
      <c r="D199" s="136"/>
      <c r="E199" s="136"/>
      <c r="F199" s="136"/>
      <c r="G199" s="136"/>
      <c r="H199" s="137"/>
    </row>
    <row r="200" spans="1:8" x14ac:dyDescent="0.2">
      <c r="A200" s="96">
        <v>13</v>
      </c>
      <c r="B200" s="145" t="s">
        <v>602</v>
      </c>
      <c r="C200" s="146"/>
      <c r="D200" s="136"/>
      <c r="E200" s="136"/>
      <c r="F200" s="136"/>
      <c r="G200" s="136"/>
      <c r="H200" s="137"/>
    </row>
    <row r="201" spans="1:8" x14ac:dyDescent="0.2">
      <c r="A201" s="96">
        <v>14</v>
      </c>
      <c r="B201" s="179"/>
      <c r="C201" s="180" t="s">
        <v>261</v>
      </c>
      <c r="D201" s="292">
        <f>SUM(D188:D200)</f>
        <v>0</v>
      </c>
      <c r="E201" s="292">
        <f>SUM(E188:E200)</f>
        <v>0</v>
      </c>
      <c r="F201" s="292">
        <f>SUM(F188:F200)</f>
        <v>0</v>
      </c>
      <c r="G201" s="292">
        <f>SUM(G188:G200)</f>
        <v>0</v>
      </c>
      <c r="H201" s="294">
        <f>SUM(H188:H200)</f>
        <v>0</v>
      </c>
    </row>
    <row r="202" spans="1:8" x14ac:dyDescent="0.2">
      <c r="A202" s="96">
        <v>15</v>
      </c>
      <c r="B202" s="179" t="s">
        <v>365</v>
      </c>
      <c r="C202" s="180" t="s">
        <v>263</v>
      </c>
      <c r="D202" s="437"/>
      <c r="E202" s="437"/>
      <c r="F202" s="437"/>
      <c r="G202" s="437"/>
      <c r="H202" s="438"/>
    </row>
    <row r="203" spans="1:8" x14ac:dyDescent="0.2">
      <c r="A203" s="96">
        <v>16</v>
      </c>
      <c r="B203" s="179" t="s">
        <v>264</v>
      </c>
      <c r="C203" s="180" t="s">
        <v>265</v>
      </c>
      <c r="D203" s="136"/>
      <c r="E203" s="136"/>
      <c r="F203" s="136"/>
      <c r="G203" s="136"/>
      <c r="H203" s="137"/>
    </row>
    <row r="204" spans="1:8" x14ac:dyDescent="0.2">
      <c r="A204" s="96">
        <v>17</v>
      </c>
      <c r="B204" s="179" t="s">
        <v>266</v>
      </c>
      <c r="C204" s="180" t="s">
        <v>267</v>
      </c>
      <c r="D204" s="136"/>
      <c r="E204" s="136"/>
      <c r="F204" s="136"/>
      <c r="G204" s="136"/>
      <c r="H204" s="137"/>
    </row>
    <row r="205" spans="1:8" x14ac:dyDescent="0.2">
      <c r="A205" s="96">
        <v>18</v>
      </c>
      <c r="B205" s="179" t="s">
        <v>273</v>
      </c>
      <c r="C205" s="180" t="s">
        <v>330</v>
      </c>
      <c r="D205" s="136"/>
      <c r="E205" s="136"/>
      <c r="F205" s="136"/>
      <c r="G205" s="136"/>
      <c r="H205" s="137"/>
    </row>
    <row r="206" spans="1:8" x14ac:dyDescent="0.2">
      <c r="A206" s="96">
        <v>19</v>
      </c>
      <c r="B206" s="179"/>
      <c r="C206" s="180" t="s">
        <v>277</v>
      </c>
      <c r="D206" s="445"/>
      <c r="E206" s="445"/>
      <c r="F206" s="445"/>
      <c r="G206" s="445"/>
      <c r="H206" s="446"/>
    </row>
    <row r="207" spans="1:8" x14ac:dyDescent="0.2">
      <c r="A207" s="96">
        <v>20</v>
      </c>
      <c r="B207" s="179" t="s">
        <v>694</v>
      </c>
      <c r="C207" s="180" t="s">
        <v>278</v>
      </c>
      <c r="D207" s="141"/>
      <c r="E207" s="141"/>
      <c r="F207" s="141"/>
      <c r="G207" s="141"/>
      <c r="H207" s="142"/>
    </row>
    <row r="208" spans="1:8" x14ac:dyDescent="0.2">
      <c r="A208" s="96">
        <v>21</v>
      </c>
      <c r="B208" s="179" t="s">
        <v>279</v>
      </c>
      <c r="C208" s="180" t="s">
        <v>280</v>
      </c>
      <c r="D208" s="136"/>
      <c r="E208" s="136"/>
      <c r="F208" s="136"/>
      <c r="G208" s="136"/>
      <c r="H208" s="137"/>
    </row>
    <row r="209" spans="1:8" x14ac:dyDescent="0.2">
      <c r="A209" s="96">
        <v>22</v>
      </c>
      <c r="B209" s="179" t="s">
        <v>281</v>
      </c>
      <c r="C209" s="180" t="s">
        <v>282</v>
      </c>
      <c r="D209" s="141"/>
      <c r="E209" s="141"/>
      <c r="F209" s="141"/>
      <c r="G209" s="141"/>
      <c r="H209" s="142"/>
    </row>
    <row r="210" spans="1:8" x14ac:dyDescent="0.2">
      <c r="A210" s="96">
        <v>23</v>
      </c>
      <c r="B210" s="179" t="s">
        <v>331</v>
      </c>
      <c r="C210" s="180" t="s">
        <v>284</v>
      </c>
      <c r="D210" s="141"/>
      <c r="E210" s="141"/>
      <c r="F210" s="141"/>
      <c r="G210" s="141"/>
      <c r="H210" s="142"/>
    </row>
    <row r="211" spans="1:8" x14ac:dyDescent="0.2">
      <c r="A211" s="96">
        <v>24</v>
      </c>
      <c r="B211" s="145" t="s">
        <v>603</v>
      </c>
      <c r="C211" s="146"/>
      <c r="D211" s="136"/>
      <c r="E211" s="136"/>
      <c r="F211" s="136"/>
      <c r="G211" s="136"/>
      <c r="H211" s="137"/>
    </row>
    <row r="212" spans="1:8" x14ac:dyDescent="0.2">
      <c r="A212" s="96">
        <v>25</v>
      </c>
      <c r="B212" s="145" t="s">
        <v>603</v>
      </c>
      <c r="C212" s="146"/>
      <c r="D212" s="136"/>
      <c r="E212" s="136"/>
      <c r="F212" s="136"/>
      <c r="G212" s="136"/>
      <c r="H212" s="137"/>
    </row>
    <row r="213" spans="1:8" x14ac:dyDescent="0.2">
      <c r="A213" s="96">
        <v>26</v>
      </c>
      <c r="B213" s="145" t="s">
        <v>603</v>
      </c>
      <c r="C213" s="146"/>
      <c r="D213" s="136"/>
      <c r="E213" s="136"/>
      <c r="F213" s="136"/>
      <c r="G213" s="136"/>
      <c r="H213" s="137"/>
    </row>
    <row r="214" spans="1:8" x14ac:dyDescent="0.2">
      <c r="A214" s="96">
        <v>27</v>
      </c>
      <c r="B214" s="145" t="s">
        <v>603</v>
      </c>
      <c r="C214" s="146"/>
      <c r="D214" s="136"/>
      <c r="E214" s="136"/>
      <c r="F214" s="136"/>
      <c r="G214" s="136"/>
      <c r="H214" s="137"/>
    </row>
    <row r="215" spans="1:8" x14ac:dyDescent="0.2">
      <c r="A215" s="96">
        <v>28</v>
      </c>
      <c r="B215" s="145" t="s">
        <v>603</v>
      </c>
      <c r="C215" s="146"/>
      <c r="D215" s="141"/>
      <c r="E215" s="141"/>
      <c r="F215" s="141"/>
      <c r="G215" s="141"/>
      <c r="H215" s="142"/>
    </row>
    <row r="216" spans="1:8" x14ac:dyDescent="0.2">
      <c r="A216" s="96">
        <v>29</v>
      </c>
      <c r="B216" s="145" t="s">
        <v>603</v>
      </c>
      <c r="C216" s="146"/>
      <c r="D216" s="136"/>
      <c r="E216" s="136"/>
      <c r="F216" s="136"/>
      <c r="G216" s="136"/>
      <c r="H216" s="137"/>
    </row>
    <row r="217" spans="1:8" x14ac:dyDescent="0.2">
      <c r="A217" s="96">
        <v>30</v>
      </c>
      <c r="B217" s="145" t="s">
        <v>603</v>
      </c>
      <c r="C217" s="146"/>
      <c r="D217" s="141"/>
      <c r="E217" s="141"/>
      <c r="F217" s="136"/>
      <c r="G217" s="136"/>
      <c r="H217" s="137"/>
    </row>
    <row r="218" spans="1:8" x14ac:dyDescent="0.2">
      <c r="A218" s="96">
        <v>31</v>
      </c>
      <c r="B218" s="145" t="s">
        <v>603</v>
      </c>
      <c r="C218" s="146"/>
      <c r="D218" s="141"/>
      <c r="E218" s="141"/>
      <c r="F218" s="136"/>
      <c r="G218" s="136"/>
      <c r="H218" s="137"/>
    </row>
    <row r="219" spans="1:8" ht="13.5" thickBot="1" x14ac:dyDescent="0.25">
      <c r="A219" s="103">
        <v>32</v>
      </c>
      <c r="B219" s="147" t="s">
        <v>603</v>
      </c>
      <c r="C219" s="148"/>
      <c r="D219" s="143"/>
      <c r="E219" s="143"/>
      <c r="F219" s="143"/>
      <c r="G219" s="143"/>
      <c r="H219" s="144"/>
    </row>
    <row r="220" spans="1:8" ht="6" customHeight="1" x14ac:dyDescent="0.2"/>
    <row r="221" spans="1:8" x14ac:dyDescent="0.2">
      <c r="H221" s="88" t="s">
        <v>366</v>
      </c>
    </row>
    <row r="222" spans="1:8" ht="13.5" thickBot="1" x14ac:dyDescent="0.25"/>
    <row r="223" spans="1:8" ht="18" x14ac:dyDescent="0.25">
      <c r="A223" s="24" t="str">
        <f>CONCATENATE('Basic Data Input'!$B$5," COUNTY")</f>
        <v>___________ COUNTY</v>
      </c>
      <c r="B223" s="25"/>
      <c r="C223" s="25"/>
      <c r="D223" s="25"/>
      <c r="E223" s="25"/>
      <c r="F223" s="26"/>
      <c r="G223" s="79" t="s">
        <v>26</v>
      </c>
      <c r="H223" s="80" t="s">
        <v>27</v>
      </c>
    </row>
    <row r="224" spans="1:8" x14ac:dyDescent="0.2">
      <c r="F224" s="81" t="s">
        <v>28</v>
      </c>
      <c r="G224" s="82">
        <v>100</v>
      </c>
      <c r="H224" s="83" t="s">
        <v>29</v>
      </c>
    </row>
    <row r="225" spans="1:8" ht="13.5" thickBot="1" x14ac:dyDescent="0.25">
      <c r="F225" s="84" t="s">
        <v>30</v>
      </c>
      <c r="G225" s="85">
        <v>603</v>
      </c>
      <c r="H225" s="86" t="s">
        <v>364</v>
      </c>
    </row>
    <row r="226" spans="1:8" x14ac:dyDescent="0.2">
      <c r="A226" s="87" t="s">
        <v>840</v>
      </c>
      <c r="H226" s="88"/>
    </row>
    <row r="227" spans="1:8" ht="13.5" thickBot="1" x14ac:dyDescent="0.25"/>
    <row r="228" spans="1:8" x14ac:dyDescent="0.2">
      <c r="A228" s="89"/>
      <c r="B228" s="90"/>
      <c r="C228" s="91"/>
      <c r="D228" s="38"/>
      <c r="E228" s="38"/>
      <c r="F228" s="194" t="str">
        <f>F6</f>
        <v>Estimated Disbursements Ensuing Year 2026 - 2027</v>
      </c>
      <c r="G228" s="39"/>
      <c r="H228" s="40"/>
    </row>
    <row r="229" spans="1:8" x14ac:dyDescent="0.2">
      <c r="A229" s="92"/>
      <c r="B229" s="43" t="s">
        <v>26</v>
      </c>
      <c r="C229" s="93"/>
      <c r="D229" s="43" t="s">
        <v>13</v>
      </c>
      <c r="E229" s="43" t="s">
        <v>13</v>
      </c>
      <c r="F229" s="43" t="s">
        <v>31</v>
      </c>
      <c r="G229" s="43" t="s">
        <v>32</v>
      </c>
      <c r="H229" s="44"/>
    </row>
    <row r="230" spans="1:8" x14ac:dyDescent="0.2">
      <c r="A230" s="94"/>
      <c r="B230" s="48" t="s">
        <v>33</v>
      </c>
      <c r="C230" s="95"/>
      <c r="D230" s="193" t="str">
        <f>D8</f>
        <v>2024 - 2025</v>
      </c>
      <c r="E230" s="193" t="str">
        <f>E8</f>
        <v>2025 - 2026</v>
      </c>
      <c r="F230" s="43" t="s">
        <v>34</v>
      </c>
      <c r="G230" s="43" t="s">
        <v>35</v>
      </c>
      <c r="H230" s="44" t="s">
        <v>36</v>
      </c>
    </row>
    <row r="231" spans="1:8" x14ac:dyDescent="0.2">
      <c r="A231" s="96"/>
      <c r="B231" s="179" t="s">
        <v>365</v>
      </c>
      <c r="C231" s="180" t="s">
        <v>288</v>
      </c>
      <c r="D231" s="52">
        <v>1</v>
      </c>
      <c r="E231" s="52">
        <v>2</v>
      </c>
      <c r="F231" s="52">
        <v>3</v>
      </c>
      <c r="G231" s="52">
        <v>4</v>
      </c>
      <c r="H231" s="53">
        <v>5</v>
      </c>
    </row>
    <row r="232" spans="1:8" x14ac:dyDescent="0.2">
      <c r="A232" s="96">
        <v>1</v>
      </c>
      <c r="B232" s="145" t="s">
        <v>603</v>
      </c>
      <c r="C232" s="146"/>
      <c r="D232" s="136"/>
      <c r="E232" s="136"/>
      <c r="F232" s="136"/>
      <c r="G232" s="136"/>
      <c r="H232" s="137"/>
    </row>
    <row r="233" spans="1:8" x14ac:dyDescent="0.2">
      <c r="A233" s="96">
        <v>2</v>
      </c>
      <c r="B233" s="145" t="s">
        <v>603</v>
      </c>
      <c r="C233" s="146"/>
      <c r="D233" s="136"/>
      <c r="E233" s="136"/>
      <c r="F233" s="136"/>
      <c r="G233" s="136"/>
      <c r="H233" s="137"/>
    </row>
    <row r="234" spans="1:8" x14ac:dyDescent="0.2">
      <c r="A234" s="96">
        <v>3</v>
      </c>
      <c r="B234" s="145" t="s">
        <v>603</v>
      </c>
      <c r="C234" s="146"/>
      <c r="D234" s="141"/>
      <c r="E234" s="141"/>
      <c r="F234" s="141"/>
      <c r="G234" s="141"/>
      <c r="H234" s="142"/>
    </row>
    <row r="235" spans="1:8" x14ac:dyDescent="0.2">
      <c r="A235" s="96">
        <v>4</v>
      </c>
      <c r="B235" s="179"/>
      <c r="C235" s="180" t="s">
        <v>289</v>
      </c>
      <c r="D235" s="288">
        <f>SUM(D203:D219,D232:D234)</f>
        <v>0</v>
      </c>
      <c r="E235" s="288">
        <f>SUM(E203:E219,E232:E234)</f>
        <v>0</v>
      </c>
      <c r="F235" s="288">
        <f>SUM(F203:F219,F232:F234)</f>
        <v>0</v>
      </c>
      <c r="G235" s="288">
        <f>SUM(G203:G219,G232:G234)</f>
        <v>0</v>
      </c>
      <c r="H235" s="289">
        <f>SUM(H203:H219,H232:H234)</f>
        <v>0</v>
      </c>
    </row>
    <row r="236" spans="1:8" x14ac:dyDescent="0.2">
      <c r="A236" s="96">
        <v>5</v>
      </c>
      <c r="B236" s="179" t="s">
        <v>727</v>
      </c>
      <c r="C236" s="180" t="s">
        <v>290</v>
      </c>
      <c r="D236" s="437"/>
      <c r="E236" s="437"/>
      <c r="F236" s="437"/>
      <c r="G236" s="437"/>
      <c r="H236" s="438"/>
    </row>
    <row r="237" spans="1:8" x14ac:dyDescent="0.2">
      <c r="A237" s="96">
        <v>6</v>
      </c>
      <c r="B237" s="179" t="s">
        <v>291</v>
      </c>
      <c r="C237" s="180" t="s">
        <v>292</v>
      </c>
      <c r="D237" s="136"/>
      <c r="E237" s="136"/>
      <c r="F237" s="136"/>
      <c r="G237" s="136"/>
      <c r="H237" s="137"/>
    </row>
    <row r="238" spans="1:8" x14ac:dyDescent="0.2">
      <c r="A238" s="96">
        <v>7</v>
      </c>
      <c r="B238" s="145" t="s">
        <v>604</v>
      </c>
      <c r="C238" s="146"/>
      <c r="D238" s="136"/>
      <c r="E238" s="136"/>
      <c r="F238" s="136"/>
      <c r="G238" s="136"/>
      <c r="H238" s="137"/>
    </row>
    <row r="239" spans="1:8" x14ac:dyDescent="0.2">
      <c r="A239" s="96">
        <v>8</v>
      </c>
      <c r="B239" s="145" t="s">
        <v>604</v>
      </c>
      <c r="C239" s="146"/>
      <c r="D239" s="136"/>
      <c r="E239" s="136"/>
      <c r="F239" s="136"/>
      <c r="G239" s="136"/>
      <c r="H239" s="137"/>
    </row>
    <row r="240" spans="1:8" x14ac:dyDescent="0.2">
      <c r="A240" s="96">
        <v>9</v>
      </c>
      <c r="B240" s="145" t="s">
        <v>604</v>
      </c>
      <c r="C240" s="146"/>
      <c r="D240" s="136"/>
      <c r="E240" s="136"/>
      <c r="F240" s="136"/>
      <c r="G240" s="136"/>
      <c r="H240" s="137"/>
    </row>
    <row r="241" spans="1:8" x14ac:dyDescent="0.2">
      <c r="A241" s="96">
        <v>10</v>
      </c>
      <c r="B241" s="145" t="s">
        <v>604</v>
      </c>
      <c r="C241" s="146"/>
      <c r="D241" s="136"/>
      <c r="E241" s="136"/>
      <c r="F241" s="136"/>
      <c r="G241" s="136"/>
      <c r="H241" s="137"/>
    </row>
    <row r="242" spans="1:8" x14ac:dyDescent="0.2">
      <c r="A242" s="96">
        <v>11</v>
      </c>
      <c r="B242" s="179"/>
      <c r="C242" s="180" t="s">
        <v>293</v>
      </c>
      <c r="D242" s="288">
        <f>SUM(D237:D241)</f>
        <v>0</v>
      </c>
      <c r="E242" s="288">
        <f>SUM(E237:E241)</f>
        <v>0</v>
      </c>
      <c r="F242" s="288">
        <f>SUM(F237:F241)</f>
        <v>0</v>
      </c>
      <c r="G242" s="288">
        <f>SUM(G237:G241)</f>
        <v>0</v>
      </c>
      <c r="H242" s="289">
        <f>SUM(H237:H241)</f>
        <v>0</v>
      </c>
    </row>
    <row r="243" spans="1:8" x14ac:dyDescent="0.2">
      <c r="A243" s="96">
        <v>12</v>
      </c>
      <c r="B243" s="179" t="s">
        <v>738</v>
      </c>
      <c r="C243" s="180" t="s">
        <v>294</v>
      </c>
      <c r="D243" s="437"/>
      <c r="E243" s="437"/>
      <c r="F243" s="437"/>
      <c r="G243" s="437"/>
      <c r="H243" s="438"/>
    </row>
    <row r="244" spans="1:8" x14ac:dyDescent="0.2">
      <c r="A244" s="96">
        <v>13</v>
      </c>
      <c r="B244" s="179" t="s">
        <v>295</v>
      </c>
      <c r="C244" s="180" t="s">
        <v>296</v>
      </c>
      <c r="D244" s="136"/>
      <c r="E244" s="136"/>
      <c r="F244" s="136"/>
      <c r="G244" s="136"/>
      <c r="H244" s="137"/>
    </row>
    <row r="245" spans="1:8" x14ac:dyDescent="0.2">
      <c r="A245" s="96">
        <v>14</v>
      </c>
      <c r="B245" s="145" t="s">
        <v>605</v>
      </c>
      <c r="C245" s="146"/>
      <c r="D245" s="141"/>
      <c r="E245" s="141"/>
      <c r="F245" s="141"/>
      <c r="G245" s="141"/>
      <c r="H245" s="142"/>
    </row>
    <row r="246" spans="1:8" x14ac:dyDescent="0.2">
      <c r="A246" s="96">
        <v>15</v>
      </c>
      <c r="B246" s="145" t="s">
        <v>605</v>
      </c>
      <c r="C246" s="146"/>
      <c r="D246" s="141"/>
      <c r="E246" s="141"/>
      <c r="F246" s="141"/>
      <c r="G246" s="141"/>
      <c r="H246" s="142"/>
    </row>
    <row r="247" spans="1:8" x14ac:dyDescent="0.2">
      <c r="A247" s="96">
        <v>16</v>
      </c>
      <c r="B247" s="179"/>
      <c r="C247" s="180" t="s">
        <v>297</v>
      </c>
      <c r="D247" s="288">
        <f>SUM(D244:D246)</f>
        <v>0</v>
      </c>
      <c r="E247" s="288">
        <f>SUM(E244:E246)</f>
        <v>0</v>
      </c>
      <c r="F247" s="288">
        <f>SUM(F244:F246)</f>
        <v>0</v>
      </c>
      <c r="G247" s="288">
        <f>SUM(G244:G246)</f>
        <v>0</v>
      </c>
      <c r="H247" s="289">
        <f>SUM(H244:H246)</f>
        <v>0</v>
      </c>
    </row>
    <row r="248" spans="1:8" x14ac:dyDescent="0.2">
      <c r="A248" s="96">
        <v>17</v>
      </c>
      <c r="B248" s="179" t="s">
        <v>739</v>
      </c>
      <c r="C248" s="180" t="s">
        <v>298</v>
      </c>
      <c r="D248" s="437"/>
      <c r="E248" s="437"/>
      <c r="F248" s="437"/>
      <c r="G248" s="437"/>
      <c r="H248" s="438"/>
    </row>
    <row r="249" spans="1:8" x14ac:dyDescent="0.2">
      <c r="A249" s="96">
        <v>18</v>
      </c>
      <c r="B249" s="179" t="s">
        <v>301</v>
      </c>
      <c r="C249" s="180" t="s">
        <v>302</v>
      </c>
      <c r="D249" s="136"/>
      <c r="E249" s="136"/>
      <c r="F249" s="136"/>
      <c r="G249" s="136"/>
      <c r="H249" s="137"/>
    </row>
    <row r="250" spans="1:8" x14ac:dyDescent="0.2">
      <c r="A250" s="96">
        <v>19</v>
      </c>
      <c r="B250" s="179" t="s">
        <v>332</v>
      </c>
      <c r="C250" s="180" t="s">
        <v>300</v>
      </c>
      <c r="D250" s="136"/>
      <c r="E250" s="136"/>
      <c r="F250" s="136"/>
      <c r="G250" s="136"/>
      <c r="H250" s="137"/>
    </row>
    <row r="251" spans="1:8" x14ac:dyDescent="0.2">
      <c r="A251" s="96">
        <v>20</v>
      </c>
      <c r="B251" s="145" t="s">
        <v>606</v>
      </c>
      <c r="C251" s="146"/>
      <c r="D251" s="141"/>
      <c r="E251" s="141"/>
      <c r="F251" s="141"/>
      <c r="G251" s="141"/>
      <c r="H251" s="142"/>
    </row>
    <row r="252" spans="1:8" x14ac:dyDescent="0.2">
      <c r="A252" s="96">
        <v>21</v>
      </c>
      <c r="B252" s="145" t="s">
        <v>606</v>
      </c>
      <c r="C252" s="146"/>
      <c r="D252" s="136"/>
      <c r="E252" s="136"/>
      <c r="F252" s="136"/>
      <c r="G252" s="136"/>
      <c r="H252" s="137"/>
    </row>
    <row r="253" spans="1:8" x14ac:dyDescent="0.2">
      <c r="A253" s="96">
        <v>22</v>
      </c>
      <c r="B253" s="145" t="s">
        <v>606</v>
      </c>
      <c r="C253" s="146"/>
      <c r="D253" s="141"/>
      <c r="E253" s="141"/>
      <c r="F253" s="141"/>
      <c r="G253" s="141"/>
      <c r="H253" s="142"/>
    </row>
    <row r="254" spans="1:8" x14ac:dyDescent="0.2">
      <c r="A254" s="96">
        <v>23</v>
      </c>
      <c r="B254" s="145" t="s">
        <v>606</v>
      </c>
      <c r="C254" s="146"/>
      <c r="D254" s="141"/>
      <c r="E254" s="141"/>
      <c r="F254" s="141"/>
      <c r="G254" s="141"/>
      <c r="H254" s="142"/>
    </row>
    <row r="255" spans="1:8" x14ac:dyDescent="0.2">
      <c r="A255" s="96">
        <v>24</v>
      </c>
      <c r="B255" s="179"/>
      <c r="C255" s="180" t="s">
        <v>307</v>
      </c>
      <c r="D255" s="288">
        <f>SUM(D249:D254)</f>
        <v>0</v>
      </c>
      <c r="E255" s="288">
        <f>SUM(E249:E254)</f>
        <v>0</v>
      </c>
      <c r="F255" s="288">
        <f>SUM(F249:F254)</f>
        <v>0</v>
      </c>
      <c r="G255" s="288">
        <f>SUM(G249:G254)</f>
        <v>0</v>
      </c>
      <c r="H255" s="289">
        <f>SUM(H249:H254)</f>
        <v>0</v>
      </c>
    </row>
    <row r="256" spans="1:8" ht="13.5" thickBot="1" x14ac:dyDescent="0.25">
      <c r="A256" s="103">
        <v>25</v>
      </c>
      <c r="B256" s="185"/>
      <c r="C256" s="187" t="s">
        <v>841</v>
      </c>
      <c r="D256" s="291">
        <f>D201+D235+D242+D247+D255</f>
        <v>0</v>
      </c>
      <c r="E256" s="291">
        <f>E201+E235+E242+E247+E255</f>
        <v>0</v>
      </c>
      <c r="F256" s="291">
        <f>F201+F235+F242+F247+F255</f>
        <v>0</v>
      </c>
      <c r="G256" s="291">
        <f>G201+G235+G242+G247+G255</f>
        <v>0</v>
      </c>
      <c r="H256" s="295">
        <f>H201+H235+H242+H247+H255</f>
        <v>0</v>
      </c>
    </row>
    <row r="257" spans="1:8" x14ac:dyDescent="0.2">
      <c r="C257" s="77" t="s">
        <v>367</v>
      </c>
    </row>
    <row r="258" spans="1:8" x14ac:dyDescent="0.2">
      <c r="H258" s="88"/>
    </row>
    <row r="259" spans="1:8" hidden="1" x14ac:dyDescent="0.2"/>
    <row r="260" spans="1:8" x14ac:dyDescent="0.2">
      <c r="B260" s="87" t="s">
        <v>309</v>
      </c>
    </row>
    <row r="262" spans="1:8" x14ac:dyDescent="0.2">
      <c r="B262" s="109" t="str">
        <f>B84</f>
        <v>Request is hereby made for the adoption of the estimated budget disbursements for the fiscal year July 1, 2026, through June 30, 2027, as indicated in Column (3).</v>
      </c>
      <c r="C262" s="87"/>
    </row>
    <row r="264" spans="1:8" x14ac:dyDescent="0.2">
      <c r="C264" s="138" t="s">
        <v>1016</v>
      </c>
      <c r="D264" s="138" t="s">
        <v>310</v>
      </c>
      <c r="E264" s="138"/>
      <c r="F264" s="78" t="s">
        <v>311</v>
      </c>
    </row>
    <row r="265" spans="1:8" x14ac:dyDescent="0.2">
      <c r="D265" s="78" t="s">
        <v>312</v>
      </c>
      <c r="F265" s="78" t="s">
        <v>313</v>
      </c>
    </row>
    <row r="266" spans="1:8" x14ac:dyDescent="0.2">
      <c r="D266" s="4"/>
      <c r="E266" s="4"/>
      <c r="F266" s="4"/>
      <c r="H266" s="88" t="s">
        <v>368</v>
      </c>
    </row>
    <row r="267" spans="1:8" ht="13.5" thickBot="1" x14ac:dyDescent="0.25">
      <c r="H267" s="88"/>
    </row>
    <row r="268" spans="1:8" ht="18" x14ac:dyDescent="0.25">
      <c r="A268" s="24" t="str">
        <f>CONCATENATE('Basic Data Input'!$B$5," COUNTY")</f>
        <v>___________ COUNTY</v>
      </c>
      <c r="B268" s="25"/>
      <c r="C268" s="25"/>
      <c r="D268" s="25"/>
      <c r="E268" s="25"/>
      <c r="F268" s="26"/>
      <c r="G268" s="79" t="s">
        <v>26</v>
      </c>
      <c r="H268" s="80" t="s">
        <v>27</v>
      </c>
    </row>
    <row r="269" spans="1:8" x14ac:dyDescent="0.2">
      <c r="F269" s="81" t="s">
        <v>28</v>
      </c>
      <c r="G269" s="82">
        <v>100</v>
      </c>
      <c r="H269" s="83" t="s">
        <v>29</v>
      </c>
    </row>
    <row r="270" spans="1:8" ht="13.5" thickBot="1" x14ac:dyDescent="0.25">
      <c r="F270" s="84" t="s">
        <v>30</v>
      </c>
      <c r="G270" s="85">
        <v>604</v>
      </c>
      <c r="H270" s="86" t="s">
        <v>369</v>
      </c>
    </row>
    <row r="271" spans="1:8" x14ac:dyDescent="0.2">
      <c r="A271" s="87" t="s">
        <v>840</v>
      </c>
      <c r="H271" s="88"/>
    </row>
    <row r="272" spans="1:8" ht="13.5" thickBot="1" x14ac:dyDescent="0.25"/>
    <row r="273" spans="1:8" x14ac:dyDescent="0.2">
      <c r="A273" s="89"/>
      <c r="B273" s="90"/>
      <c r="C273" s="91"/>
      <c r="D273" s="38"/>
      <c r="E273" s="38"/>
      <c r="F273" s="194" t="str">
        <f>F6</f>
        <v>Estimated Disbursements Ensuing Year 2026 - 2027</v>
      </c>
      <c r="G273" s="39"/>
      <c r="H273" s="40"/>
    </row>
    <row r="274" spans="1:8" x14ac:dyDescent="0.2">
      <c r="A274" s="92"/>
      <c r="B274" s="43" t="s">
        <v>26</v>
      </c>
      <c r="C274" s="93"/>
      <c r="D274" s="43" t="s">
        <v>13</v>
      </c>
      <c r="E274" s="43" t="s">
        <v>13</v>
      </c>
      <c r="F274" s="43" t="s">
        <v>31</v>
      </c>
      <c r="G274" s="43" t="s">
        <v>32</v>
      </c>
      <c r="H274" s="44"/>
    </row>
    <row r="275" spans="1:8" x14ac:dyDescent="0.2">
      <c r="A275" s="94"/>
      <c r="B275" s="48" t="s">
        <v>33</v>
      </c>
      <c r="C275" s="95"/>
      <c r="D275" s="193" t="str">
        <f>D8</f>
        <v>2024 - 2025</v>
      </c>
      <c r="E275" s="193" t="str">
        <f>E8</f>
        <v>2025 - 2026</v>
      </c>
      <c r="F275" s="43" t="s">
        <v>34</v>
      </c>
      <c r="G275" s="43" t="s">
        <v>35</v>
      </c>
      <c r="H275" s="44" t="s">
        <v>36</v>
      </c>
    </row>
    <row r="276" spans="1:8" x14ac:dyDescent="0.2">
      <c r="A276" s="96"/>
      <c r="B276" s="179" t="s">
        <v>250</v>
      </c>
      <c r="C276" s="180" t="s">
        <v>241</v>
      </c>
      <c r="D276" s="52">
        <v>1</v>
      </c>
      <c r="E276" s="52">
        <v>2</v>
      </c>
      <c r="F276" s="52">
        <v>3</v>
      </c>
      <c r="G276" s="52">
        <v>4</v>
      </c>
      <c r="H276" s="53">
        <v>5</v>
      </c>
    </row>
    <row r="277" spans="1:8" x14ac:dyDescent="0.2">
      <c r="A277" s="96">
        <v>1</v>
      </c>
      <c r="B277" s="179" t="s">
        <v>242</v>
      </c>
      <c r="C277" s="180" t="s">
        <v>243</v>
      </c>
      <c r="D277" s="136"/>
      <c r="E277" s="136"/>
      <c r="F277" s="136"/>
      <c r="G277" s="136"/>
      <c r="H277" s="137"/>
    </row>
    <row r="278" spans="1:8" x14ac:dyDescent="0.2">
      <c r="A278" s="96">
        <v>2</v>
      </c>
      <c r="B278" s="179" t="s">
        <v>244</v>
      </c>
      <c r="C278" s="180" t="s">
        <v>245</v>
      </c>
      <c r="D278" s="136"/>
      <c r="E278" s="136"/>
      <c r="F278" s="136"/>
      <c r="G278" s="136"/>
      <c r="H278" s="137"/>
    </row>
    <row r="279" spans="1:8" x14ac:dyDescent="0.2">
      <c r="A279" s="96">
        <v>3</v>
      </c>
      <c r="B279" s="179" t="s">
        <v>246</v>
      </c>
      <c r="C279" s="180" t="s">
        <v>247</v>
      </c>
      <c r="D279" s="141"/>
      <c r="E279" s="141"/>
      <c r="F279" s="141"/>
      <c r="G279" s="141"/>
      <c r="H279" s="142"/>
    </row>
    <row r="280" spans="1:8" x14ac:dyDescent="0.2">
      <c r="A280" s="96">
        <v>4</v>
      </c>
      <c r="B280" s="179" t="s">
        <v>248</v>
      </c>
      <c r="C280" s="180" t="s">
        <v>249</v>
      </c>
      <c r="D280" s="136"/>
      <c r="E280" s="136"/>
      <c r="F280" s="136"/>
      <c r="G280" s="136"/>
      <c r="H280" s="137"/>
    </row>
    <row r="281" spans="1:8" x14ac:dyDescent="0.2">
      <c r="A281" s="96">
        <v>5</v>
      </c>
      <c r="B281" s="179" t="s">
        <v>251</v>
      </c>
      <c r="C281" s="180" t="s">
        <v>252</v>
      </c>
      <c r="D281" s="141"/>
      <c r="E281" s="141"/>
      <c r="F281" s="141"/>
      <c r="G281" s="141"/>
      <c r="H281" s="142"/>
    </row>
    <row r="282" spans="1:8" x14ac:dyDescent="0.2">
      <c r="A282" s="96">
        <v>6</v>
      </c>
      <c r="B282" s="145" t="s">
        <v>602</v>
      </c>
      <c r="C282" s="146"/>
      <c r="D282" s="136"/>
      <c r="E282" s="136"/>
      <c r="F282" s="136"/>
      <c r="G282" s="136"/>
      <c r="H282" s="137"/>
    </row>
    <row r="283" spans="1:8" x14ac:dyDescent="0.2">
      <c r="A283" s="96">
        <v>7</v>
      </c>
      <c r="B283" s="145" t="s">
        <v>602</v>
      </c>
      <c r="C283" s="146"/>
      <c r="D283" s="136"/>
      <c r="E283" s="136"/>
      <c r="F283" s="136"/>
      <c r="G283" s="136"/>
      <c r="H283" s="137"/>
    </row>
    <row r="284" spans="1:8" x14ac:dyDescent="0.2">
      <c r="A284" s="96">
        <v>8</v>
      </c>
      <c r="B284" s="145" t="s">
        <v>602</v>
      </c>
      <c r="C284" s="146"/>
      <c r="D284" s="136"/>
      <c r="E284" s="136"/>
      <c r="F284" s="136"/>
      <c r="G284" s="136"/>
      <c r="H284" s="137"/>
    </row>
    <row r="285" spans="1:8" x14ac:dyDescent="0.2">
      <c r="A285" s="96">
        <v>9</v>
      </c>
      <c r="B285" s="145" t="s">
        <v>602</v>
      </c>
      <c r="C285" s="146"/>
      <c r="D285" s="136"/>
      <c r="E285" s="136"/>
      <c r="F285" s="136"/>
      <c r="G285" s="136"/>
      <c r="H285" s="137"/>
    </row>
    <row r="286" spans="1:8" x14ac:dyDescent="0.2">
      <c r="A286" s="96">
        <v>10</v>
      </c>
      <c r="B286" s="145" t="s">
        <v>602</v>
      </c>
      <c r="C286" s="146"/>
      <c r="D286" s="136"/>
      <c r="E286" s="136"/>
      <c r="F286" s="136"/>
      <c r="G286" s="136"/>
      <c r="H286" s="137"/>
    </row>
    <row r="287" spans="1:8" x14ac:dyDescent="0.2">
      <c r="A287" s="96">
        <v>11</v>
      </c>
      <c r="B287" s="145" t="s">
        <v>602</v>
      </c>
      <c r="C287" s="146"/>
      <c r="D287" s="136"/>
      <c r="E287" s="136"/>
      <c r="F287" s="136"/>
      <c r="G287" s="136"/>
      <c r="H287" s="137"/>
    </row>
    <row r="288" spans="1:8" x14ac:dyDescent="0.2">
      <c r="A288" s="96">
        <v>12</v>
      </c>
      <c r="B288" s="145" t="s">
        <v>602</v>
      </c>
      <c r="C288" s="146"/>
      <c r="D288" s="136"/>
      <c r="E288" s="136"/>
      <c r="F288" s="136"/>
      <c r="G288" s="136"/>
      <c r="H288" s="137"/>
    </row>
    <row r="289" spans="1:8" x14ac:dyDescent="0.2">
      <c r="A289" s="96">
        <v>13</v>
      </c>
      <c r="B289" s="145" t="s">
        <v>602</v>
      </c>
      <c r="C289" s="146"/>
      <c r="D289" s="136"/>
      <c r="E289" s="136"/>
      <c r="F289" s="136"/>
      <c r="G289" s="136"/>
      <c r="H289" s="137"/>
    </row>
    <row r="290" spans="1:8" x14ac:dyDescent="0.2">
      <c r="A290" s="96">
        <v>14</v>
      </c>
      <c r="B290" s="179"/>
      <c r="C290" s="180" t="s">
        <v>261</v>
      </c>
      <c r="D290" s="292">
        <f>SUM(D277:D289)</f>
        <v>0</v>
      </c>
      <c r="E290" s="292">
        <f>SUM(E277:E289)</f>
        <v>0</v>
      </c>
      <c r="F290" s="292">
        <f>SUM(F277:F289)</f>
        <v>0</v>
      </c>
      <c r="G290" s="292">
        <f>SUM(G277:G289)</f>
        <v>0</v>
      </c>
      <c r="H290" s="294">
        <f>SUM(H277:H289)</f>
        <v>0</v>
      </c>
    </row>
    <row r="291" spans="1:8" x14ac:dyDescent="0.2">
      <c r="A291" s="96">
        <v>15</v>
      </c>
      <c r="B291" s="179" t="s">
        <v>365</v>
      </c>
      <c r="C291" s="180" t="s">
        <v>263</v>
      </c>
      <c r="D291" s="437"/>
      <c r="E291" s="437"/>
      <c r="F291" s="437"/>
      <c r="G291" s="437"/>
      <c r="H291" s="438"/>
    </row>
    <row r="292" spans="1:8" x14ac:dyDescent="0.2">
      <c r="A292" s="96">
        <v>16</v>
      </c>
      <c r="B292" s="179" t="s">
        <v>264</v>
      </c>
      <c r="C292" s="180" t="s">
        <v>265</v>
      </c>
      <c r="D292" s="136"/>
      <c r="E292" s="136"/>
      <c r="F292" s="136"/>
      <c r="G292" s="136"/>
      <c r="H292" s="137"/>
    </row>
    <row r="293" spans="1:8" x14ac:dyDescent="0.2">
      <c r="A293" s="96">
        <v>17</v>
      </c>
      <c r="B293" s="179" t="s">
        <v>266</v>
      </c>
      <c r="C293" s="180" t="s">
        <v>267</v>
      </c>
      <c r="D293" s="136"/>
      <c r="E293" s="136"/>
      <c r="F293" s="136"/>
      <c r="G293" s="136"/>
      <c r="H293" s="137"/>
    </row>
    <row r="294" spans="1:8" x14ac:dyDescent="0.2">
      <c r="A294" s="96">
        <v>18</v>
      </c>
      <c r="B294" s="179" t="s">
        <v>273</v>
      </c>
      <c r="C294" s="180" t="s">
        <v>330</v>
      </c>
      <c r="D294" s="136"/>
      <c r="E294" s="136"/>
      <c r="F294" s="136"/>
      <c r="G294" s="136"/>
      <c r="H294" s="137"/>
    </row>
    <row r="295" spans="1:8" x14ac:dyDescent="0.2">
      <c r="A295" s="96">
        <v>19</v>
      </c>
      <c r="B295" s="179"/>
      <c r="C295" s="180" t="s">
        <v>277</v>
      </c>
      <c r="D295" s="445"/>
      <c r="E295" s="445"/>
      <c r="F295" s="445"/>
      <c r="G295" s="445"/>
      <c r="H295" s="446"/>
    </row>
    <row r="296" spans="1:8" x14ac:dyDescent="0.2">
      <c r="A296" s="96">
        <v>20</v>
      </c>
      <c r="B296" s="179" t="s">
        <v>694</v>
      </c>
      <c r="C296" s="180" t="s">
        <v>278</v>
      </c>
      <c r="D296" s="141"/>
      <c r="E296" s="141"/>
      <c r="F296" s="141"/>
      <c r="G296" s="141"/>
      <c r="H296" s="142"/>
    </row>
    <row r="297" spans="1:8" x14ac:dyDescent="0.2">
      <c r="A297" s="96">
        <v>21</v>
      </c>
      <c r="B297" s="179" t="s">
        <v>279</v>
      </c>
      <c r="C297" s="180" t="s">
        <v>280</v>
      </c>
      <c r="D297" s="136"/>
      <c r="E297" s="136"/>
      <c r="F297" s="136"/>
      <c r="G297" s="136"/>
      <c r="H297" s="137"/>
    </row>
    <row r="298" spans="1:8" x14ac:dyDescent="0.2">
      <c r="A298" s="96">
        <v>22</v>
      </c>
      <c r="B298" s="179" t="s">
        <v>281</v>
      </c>
      <c r="C298" s="180" t="s">
        <v>282</v>
      </c>
      <c r="D298" s="141"/>
      <c r="E298" s="141"/>
      <c r="F298" s="141"/>
      <c r="G298" s="141"/>
      <c r="H298" s="142"/>
    </row>
    <row r="299" spans="1:8" x14ac:dyDescent="0.2">
      <c r="A299" s="96">
        <v>23</v>
      </c>
      <c r="B299" s="179" t="s">
        <v>331</v>
      </c>
      <c r="C299" s="180" t="s">
        <v>284</v>
      </c>
      <c r="D299" s="141"/>
      <c r="E299" s="141"/>
      <c r="F299" s="141"/>
      <c r="G299" s="141"/>
      <c r="H299" s="142"/>
    </row>
    <row r="300" spans="1:8" x14ac:dyDescent="0.2">
      <c r="A300" s="96">
        <v>24</v>
      </c>
      <c r="B300" s="145" t="s">
        <v>603</v>
      </c>
      <c r="C300" s="146"/>
      <c r="D300" s="136"/>
      <c r="E300" s="136"/>
      <c r="F300" s="136"/>
      <c r="G300" s="136"/>
      <c r="H300" s="137"/>
    </row>
    <row r="301" spans="1:8" x14ac:dyDescent="0.2">
      <c r="A301" s="96">
        <v>25</v>
      </c>
      <c r="B301" s="145" t="s">
        <v>603</v>
      </c>
      <c r="C301" s="146"/>
      <c r="D301" s="136"/>
      <c r="E301" s="136"/>
      <c r="F301" s="136"/>
      <c r="G301" s="136"/>
      <c r="H301" s="137"/>
    </row>
    <row r="302" spans="1:8" x14ac:dyDescent="0.2">
      <c r="A302" s="96">
        <v>26</v>
      </c>
      <c r="B302" s="145" t="s">
        <v>603</v>
      </c>
      <c r="C302" s="146"/>
      <c r="D302" s="136"/>
      <c r="E302" s="136"/>
      <c r="F302" s="136"/>
      <c r="G302" s="136"/>
      <c r="H302" s="137"/>
    </row>
    <row r="303" spans="1:8" x14ac:dyDescent="0.2">
      <c r="A303" s="96">
        <v>27</v>
      </c>
      <c r="B303" s="145" t="s">
        <v>603</v>
      </c>
      <c r="C303" s="146"/>
      <c r="D303" s="136"/>
      <c r="E303" s="136"/>
      <c r="F303" s="136"/>
      <c r="G303" s="136"/>
      <c r="H303" s="137"/>
    </row>
    <row r="304" spans="1:8" x14ac:dyDescent="0.2">
      <c r="A304" s="96">
        <v>28</v>
      </c>
      <c r="B304" s="145" t="s">
        <v>603</v>
      </c>
      <c r="C304" s="146"/>
      <c r="D304" s="141"/>
      <c r="E304" s="141"/>
      <c r="F304" s="141"/>
      <c r="G304" s="141"/>
      <c r="H304" s="142"/>
    </row>
    <row r="305" spans="1:8" x14ac:dyDescent="0.2">
      <c r="A305" s="96">
        <v>29</v>
      </c>
      <c r="B305" s="145" t="s">
        <v>603</v>
      </c>
      <c r="C305" s="146"/>
      <c r="D305" s="136"/>
      <c r="E305" s="136"/>
      <c r="F305" s="136"/>
      <c r="G305" s="136"/>
      <c r="H305" s="137"/>
    </row>
    <row r="306" spans="1:8" x14ac:dyDescent="0.2">
      <c r="A306" s="96">
        <v>30</v>
      </c>
      <c r="B306" s="145" t="s">
        <v>603</v>
      </c>
      <c r="C306" s="146"/>
      <c r="D306" s="141"/>
      <c r="E306" s="141"/>
      <c r="F306" s="136"/>
      <c r="G306" s="136"/>
      <c r="H306" s="137"/>
    </row>
    <row r="307" spans="1:8" x14ac:dyDescent="0.2">
      <c r="A307" s="96">
        <v>31</v>
      </c>
      <c r="B307" s="145" t="s">
        <v>603</v>
      </c>
      <c r="C307" s="146"/>
      <c r="D307" s="141"/>
      <c r="E307" s="141"/>
      <c r="F307" s="136"/>
      <c r="G307" s="136"/>
      <c r="H307" s="137"/>
    </row>
    <row r="308" spans="1:8" ht="13.5" thickBot="1" x14ac:dyDescent="0.25">
      <c r="A308" s="103">
        <v>32</v>
      </c>
      <c r="B308" s="147" t="s">
        <v>603</v>
      </c>
      <c r="C308" s="148"/>
      <c r="D308" s="143"/>
      <c r="E308" s="143"/>
      <c r="F308" s="143"/>
      <c r="G308" s="143"/>
      <c r="H308" s="144"/>
    </row>
    <row r="309" spans="1:8" ht="6" customHeight="1" x14ac:dyDescent="0.2"/>
    <row r="310" spans="1:8" x14ac:dyDescent="0.2">
      <c r="H310" s="88" t="s">
        <v>370</v>
      </c>
    </row>
    <row r="311" spans="1:8" ht="13.5" thickBot="1" x14ac:dyDescent="0.25">
      <c r="H311" s="88"/>
    </row>
    <row r="312" spans="1:8" ht="18" x14ac:dyDescent="0.25">
      <c r="A312" s="24" t="str">
        <f>CONCATENATE('Basic Data Input'!$B$5," COUNTY")</f>
        <v>___________ COUNTY</v>
      </c>
      <c r="B312" s="25"/>
      <c r="C312" s="25"/>
      <c r="D312" s="25"/>
      <c r="E312" s="25"/>
      <c r="F312" s="26"/>
      <c r="G312" s="79" t="s">
        <v>26</v>
      </c>
      <c r="H312" s="80" t="s">
        <v>27</v>
      </c>
    </row>
    <row r="313" spans="1:8" x14ac:dyDescent="0.2">
      <c r="F313" s="81" t="s">
        <v>28</v>
      </c>
      <c r="G313" s="82">
        <v>100</v>
      </c>
      <c r="H313" s="83" t="s">
        <v>29</v>
      </c>
    </row>
    <row r="314" spans="1:8" ht="13.5" thickBot="1" x14ac:dyDescent="0.25">
      <c r="F314" s="84" t="s">
        <v>30</v>
      </c>
      <c r="G314" s="85">
        <v>604</v>
      </c>
      <c r="H314" s="86" t="s">
        <v>369</v>
      </c>
    </row>
    <row r="315" spans="1:8" x14ac:dyDescent="0.2">
      <c r="A315" s="87" t="s">
        <v>840</v>
      </c>
      <c r="H315" s="88"/>
    </row>
    <row r="316" spans="1:8" ht="13.5" thickBot="1" x14ac:dyDescent="0.25"/>
    <row r="317" spans="1:8" x14ac:dyDescent="0.2">
      <c r="A317" s="89"/>
      <c r="B317" s="90"/>
      <c r="C317" s="91"/>
      <c r="D317" s="38"/>
      <c r="E317" s="38"/>
      <c r="F317" s="194" t="str">
        <f>F6</f>
        <v>Estimated Disbursements Ensuing Year 2026 - 2027</v>
      </c>
      <c r="G317" s="39"/>
      <c r="H317" s="40"/>
    </row>
    <row r="318" spans="1:8" x14ac:dyDescent="0.2">
      <c r="A318" s="92"/>
      <c r="B318" s="43" t="s">
        <v>26</v>
      </c>
      <c r="C318" s="93"/>
      <c r="D318" s="43" t="s">
        <v>13</v>
      </c>
      <c r="E318" s="43" t="s">
        <v>13</v>
      </c>
      <c r="F318" s="43" t="s">
        <v>31</v>
      </c>
      <c r="G318" s="43" t="s">
        <v>32</v>
      </c>
      <c r="H318" s="44"/>
    </row>
    <row r="319" spans="1:8" x14ac:dyDescent="0.2">
      <c r="A319" s="94"/>
      <c r="B319" s="48" t="s">
        <v>33</v>
      </c>
      <c r="C319" s="95"/>
      <c r="D319" s="193" t="str">
        <f>D8</f>
        <v>2024 - 2025</v>
      </c>
      <c r="E319" s="193" t="str">
        <f>E8</f>
        <v>2025 - 2026</v>
      </c>
      <c r="F319" s="43" t="s">
        <v>34</v>
      </c>
      <c r="G319" s="43" t="s">
        <v>35</v>
      </c>
      <c r="H319" s="44" t="s">
        <v>36</v>
      </c>
    </row>
    <row r="320" spans="1:8" x14ac:dyDescent="0.2">
      <c r="A320" s="96"/>
      <c r="B320" s="179" t="s">
        <v>365</v>
      </c>
      <c r="C320" s="180" t="s">
        <v>288</v>
      </c>
      <c r="D320" s="52">
        <v>1</v>
      </c>
      <c r="E320" s="52">
        <v>2</v>
      </c>
      <c r="F320" s="52">
        <v>3</v>
      </c>
      <c r="G320" s="52">
        <v>4</v>
      </c>
      <c r="H320" s="53">
        <v>5</v>
      </c>
    </row>
    <row r="321" spans="1:8" x14ac:dyDescent="0.2">
      <c r="A321" s="96">
        <v>1</v>
      </c>
      <c r="B321" s="145" t="s">
        <v>603</v>
      </c>
      <c r="C321" s="146"/>
      <c r="D321" s="136"/>
      <c r="E321" s="136"/>
      <c r="F321" s="136"/>
      <c r="G321" s="136"/>
      <c r="H321" s="137"/>
    </row>
    <row r="322" spans="1:8" x14ac:dyDescent="0.2">
      <c r="A322" s="96">
        <v>2</v>
      </c>
      <c r="B322" s="145" t="s">
        <v>603</v>
      </c>
      <c r="C322" s="146"/>
      <c r="D322" s="136"/>
      <c r="E322" s="136"/>
      <c r="F322" s="136"/>
      <c r="G322" s="136"/>
      <c r="H322" s="137"/>
    </row>
    <row r="323" spans="1:8" x14ac:dyDescent="0.2">
      <c r="A323" s="96">
        <v>3</v>
      </c>
      <c r="B323" s="145" t="s">
        <v>603</v>
      </c>
      <c r="C323" s="146"/>
      <c r="D323" s="141"/>
      <c r="E323" s="141"/>
      <c r="F323" s="141"/>
      <c r="G323" s="141"/>
      <c r="H323" s="142"/>
    </row>
    <row r="324" spans="1:8" x14ac:dyDescent="0.2">
      <c r="A324" s="96">
        <v>4</v>
      </c>
      <c r="B324" s="179"/>
      <c r="C324" s="180" t="s">
        <v>289</v>
      </c>
      <c r="D324" s="288">
        <f>SUM(D292:D308,D321:D323)</f>
        <v>0</v>
      </c>
      <c r="E324" s="288">
        <f>SUM(E292:E308,E321:E323)</f>
        <v>0</v>
      </c>
      <c r="F324" s="288">
        <f>SUM(F292:F308,F321:F323)</f>
        <v>0</v>
      </c>
      <c r="G324" s="288">
        <f>SUM(G292:G308,G321:G323)</f>
        <v>0</v>
      </c>
      <c r="H324" s="289">
        <f>SUM(H292:H308,H321:H323)</f>
        <v>0</v>
      </c>
    </row>
    <row r="325" spans="1:8" x14ac:dyDescent="0.2">
      <c r="A325" s="96">
        <v>5</v>
      </c>
      <c r="B325" s="179" t="s">
        <v>727</v>
      </c>
      <c r="C325" s="180" t="s">
        <v>290</v>
      </c>
      <c r="D325" s="437"/>
      <c r="E325" s="437"/>
      <c r="F325" s="437"/>
      <c r="G325" s="437"/>
      <c r="H325" s="438"/>
    </row>
    <row r="326" spans="1:8" x14ac:dyDescent="0.2">
      <c r="A326" s="96">
        <v>6</v>
      </c>
      <c r="B326" s="179" t="s">
        <v>291</v>
      </c>
      <c r="C326" s="180" t="s">
        <v>292</v>
      </c>
      <c r="D326" s="136"/>
      <c r="E326" s="136"/>
      <c r="F326" s="136"/>
      <c r="G326" s="136"/>
      <c r="H326" s="137"/>
    </row>
    <row r="327" spans="1:8" x14ac:dyDescent="0.2">
      <c r="A327" s="96">
        <v>7</v>
      </c>
      <c r="B327" s="145" t="s">
        <v>604</v>
      </c>
      <c r="C327" s="146"/>
      <c r="D327" s="136"/>
      <c r="E327" s="136"/>
      <c r="F327" s="136"/>
      <c r="G327" s="136"/>
      <c r="H327" s="137"/>
    </row>
    <row r="328" spans="1:8" x14ac:dyDescent="0.2">
      <c r="A328" s="96">
        <v>8</v>
      </c>
      <c r="B328" s="145" t="s">
        <v>604</v>
      </c>
      <c r="C328" s="146"/>
      <c r="D328" s="136"/>
      <c r="E328" s="136"/>
      <c r="F328" s="136"/>
      <c r="G328" s="136"/>
      <c r="H328" s="137"/>
    </row>
    <row r="329" spans="1:8" x14ac:dyDescent="0.2">
      <c r="A329" s="96">
        <v>9</v>
      </c>
      <c r="B329" s="145" t="s">
        <v>604</v>
      </c>
      <c r="C329" s="146"/>
      <c r="D329" s="136"/>
      <c r="E329" s="136"/>
      <c r="F329" s="136"/>
      <c r="G329" s="136"/>
      <c r="H329" s="137"/>
    </row>
    <row r="330" spans="1:8" x14ac:dyDescent="0.2">
      <c r="A330" s="96">
        <v>10</v>
      </c>
      <c r="B330" s="145" t="s">
        <v>604</v>
      </c>
      <c r="C330" s="146"/>
      <c r="D330" s="136"/>
      <c r="E330" s="136"/>
      <c r="F330" s="136"/>
      <c r="G330" s="136"/>
      <c r="H330" s="137"/>
    </row>
    <row r="331" spans="1:8" x14ac:dyDescent="0.2">
      <c r="A331" s="96">
        <v>11</v>
      </c>
      <c r="B331" s="179"/>
      <c r="C331" s="180" t="s">
        <v>293</v>
      </c>
      <c r="D331" s="288">
        <f>SUM(D326:D330)</f>
        <v>0</v>
      </c>
      <c r="E331" s="288">
        <f>SUM(E326:E330)</f>
        <v>0</v>
      </c>
      <c r="F331" s="288">
        <f>SUM(F326:F330)</f>
        <v>0</v>
      </c>
      <c r="G331" s="288">
        <f>SUM(G326:G330)</f>
        <v>0</v>
      </c>
      <c r="H331" s="289">
        <f>SUM(H326:H330)</f>
        <v>0</v>
      </c>
    </row>
    <row r="332" spans="1:8" x14ac:dyDescent="0.2">
      <c r="A332" s="96">
        <v>12</v>
      </c>
      <c r="B332" s="179" t="s">
        <v>738</v>
      </c>
      <c r="C332" s="180" t="s">
        <v>294</v>
      </c>
      <c r="D332" s="437"/>
      <c r="E332" s="437"/>
      <c r="F332" s="437"/>
      <c r="G332" s="437"/>
      <c r="H332" s="438"/>
    </row>
    <row r="333" spans="1:8" x14ac:dyDescent="0.2">
      <c r="A333" s="96">
        <v>13</v>
      </c>
      <c r="B333" s="179" t="s">
        <v>295</v>
      </c>
      <c r="C333" s="180" t="s">
        <v>296</v>
      </c>
      <c r="D333" s="136"/>
      <c r="E333" s="136"/>
      <c r="F333" s="136"/>
      <c r="G333" s="136"/>
      <c r="H333" s="137"/>
    </row>
    <row r="334" spans="1:8" x14ac:dyDescent="0.2">
      <c r="A334" s="96">
        <v>14</v>
      </c>
      <c r="B334" s="145" t="s">
        <v>605</v>
      </c>
      <c r="C334" s="146"/>
      <c r="D334" s="141"/>
      <c r="E334" s="141"/>
      <c r="F334" s="141"/>
      <c r="G334" s="141"/>
      <c r="H334" s="142"/>
    </row>
    <row r="335" spans="1:8" x14ac:dyDescent="0.2">
      <c r="A335" s="96">
        <v>15</v>
      </c>
      <c r="B335" s="145" t="s">
        <v>605</v>
      </c>
      <c r="C335" s="146"/>
      <c r="D335" s="141"/>
      <c r="E335" s="141"/>
      <c r="F335" s="141"/>
      <c r="G335" s="141"/>
      <c r="H335" s="142"/>
    </row>
    <row r="336" spans="1:8" x14ac:dyDescent="0.2">
      <c r="A336" s="96">
        <v>16</v>
      </c>
      <c r="B336" s="179"/>
      <c r="C336" s="180" t="s">
        <v>297</v>
      </c>
      <c r="D336" s="288">
        <f>SUM(D333:D335)</f>
        <v>0</v>
      </c>
      <c r="E336" s="288">
        <f>SUM(E333:E335)</f>
        <v>0</v>
      </c>
      <c r="F336" s="288">
        <f>SUM(F333:F335)</f>
        <v>0</v>
      </c>
      <c r="G336" s="288">
        <f>SUM(G333:G335)</f>
        <v>0</v>
      </c>
      <c r="H336" s="289">
        <f>SUM(H333:H335)</f>
        <v>0</v>
      </c>
    </row>
    <row r="337" spans="1:8" x14ac:dyDescent="0.2">
      <c r="A337" s="96">
        <v>17</v>
      </c>
      <c r="B337" s="179" t="s">
        <v>739</v>
      </c>
      <c r="C337" s="180" t="s">
        <v>298</v>
      </c>
      <c r="D337" s="437"/>
      <c r="E337" s="437"/>
      <c r="F337" s="437"/>
      <c r="G337" s="437"/>
      <c r="H337" s="438"/>
    </row>
    <row r="338" spans="1:8" x14ac:dyDescent="0.2">
      <c r="A338" s="96">
        <v>18</v>
      </c>
      <c r="B338" s="179" t="s">
        <v>301</v>
      </c>
      <c r="C338" s="180" t="s">
        <v>302</v>
      </c>
      <c r="D338" s="136"/>
      <c r="E338" s="136"/>
      <c r="F338" s="136"/>
      <c r="G338" s="136"/>
      <c r="H338" s="137"/>
    </row>
    <row r="339" spans="1:8" x14ac:dyDescent="0.2">
      <c r="A339" s="96">
        <v>19</v>
      </c>
      <c r="B339" s="179" t="s">
        <v>332</v>
      </c>
      <c r="C339" s="180" t="s">
        <v>300</v>
      </c>
      <c r="D339" s="136"/>
      <c r="E339" s="136"/>
      <c r="F339" s="136"/>
      <c r="G339" s="136"/>
      <c r="H339" s="137"/>
    </row>
    <row r="340" spans="1:8" x14ac:dyDescent="0.2">
      <c r="A340" s="96">
        <v>20</v>
      </c>
      <c r="B340" s="145" t="s">
        <v>606</v>
      </c>
      <c r="C340" s="146"/>
      <c r="D340" s="141"/>
      <c r="E340" s="141"/>
      <c r="F340" s="141"/>
      <c r="G340" s="141"/>
      <c r="H340" s="142"/>
    </row>
    <row r="341" spans="1:8" x14ac:dyDescent="0.2">
      <c r="A341" s="96">
        <v>21</v>
      </c>
      <c r="B341" s="145" t="s">
        <v>606</v>
      </c>
      <c r="C341" s="146"/>
      <c r="D341" s="136"/>
      <c r="E341" s="136"/>
      <c r="F341" s="136"/>
      <c r="G341" s="136"/>
      <c r="H341" s="137"/>
    </row>
    <row r="342" spans="1:8" x14ac:dyDescent="0.2">
      <c r="A342" s="96">
        <v>22</v>
      </c>
      <c r="B342" s="145" t="s">
        <v>606</v>
      </c>
      <c r="C342" s="146"/>
      <c r="D342" s="141"/>
      <c r="E342" s="141"/>
      <c r="F342" s="141"/>
      <c r="G342" s="141"/>
      <c r="H342" s="142"/>
    </row>
    <row r="343" spans="1:8" x14ac:dyDescent="0.2">
      <c r="A343" s="96">
        <v>23</v>
      </c>
      <c r="B343" s="145" t="s">
        <v>606</v>
      </c>
      <c r="C343" s="146"/>
      <c r="D343" s="141"/>
      <c r="E343" s="141"/>
      <c r="F343" s="141"/>
      <c r="G343" s="141"/>
      <c r="H343" s="142"/>
    </row>
    <row r="344" spans="1:8" x14ac:dyDescent="0.2">
      <c r="A344" s="110">
        <v>24</v>
      </c>
      <c r="B344" s="179"/>
      <c r="C344" s="180" t="s">
        <v>307</v>
      </c>
      <c r="D344" s="288">
        <f>SUM(D338:D343)</f>
        <v>0</v>
      </c>
      <c r="E344" s="288">
        <f>SUM(E338:E343)</f>
        <v>0</v>
      </c>
      <c r="F344" s="288">
        <f>SUM(F338:F343)</f>
        <v>0</v>
      </c>
      <c r="G344" s="288">
        <f>SUM(G338:G343)</f>
        <v>0</v>
      </c>
      <c r="H344" s="289">
        <f>SUM(H338:H343)</f>
        <v>0</v>
      </c>
    </row>
    <row r="345" spans="1:8" ht="13.5" thickBot="1" x14ac:dyDescent="0.25">
      <c r="A345" s="103">
        <v>25</v>
      </c>
      <c r="B345" s="185"/>
      <c r="C345" s="187" t="s">
        <v>841</v>
      </c>
      <c r="D345" s="291">
        <f>D290+D324+D331+D336+D344</f>
        <v>0</v>
      </c>
      <c r="E345" s="291">
        <f>E290+E324+E331+E336+E344</f>
        <v>0</v>
      </c>
      <c r="F345" s="291">
        <f>F290+F324+F331+F336+F344</f>
        <v>0</v>
      </c>
      <c r="G345" s="291">
        <f>G290+G324+G331+G336+G344</f>
        <v>0</v>
      </c>
      <c r="H345" s="295">
        <f>H290+H324+H331+H336+H344</f>
        <v>0</v>
      </c>
    </row>
    <row r="346" spans="1:8" x14ac:dyDescent="0.2">
      <c r="C346" s="77" t="s">
        <v>371</v>
      </c>
    </row>
    <row r="347" spans="1:8" x14ac:dyDescent="0.2">
      <c r="H347" s="88"/>
    </row>
    <row r="348" spans="1:8" hidden="1" x14ac:dyDescent="0.2"/>
    <row r="349" spans="1:8" x14ac:dyDescent="0.2">
      <c r="B349" s="87" t="s">
        <v>309</v>
      </c>
    </row>
    <row r="351" spans="1:8" x14ac:dyDescent="0.2">
      <c r="B351" s="109" t="str">
        <f>B84</f>
        <v>Request is hereby made for the adoption of the estimated budget disbursements for the fiscal year July 1, 2026, through June 30, 2027, as indicated in Column (3).</v>
      </c>
      <c r="C351" s="87"/>
    </row>
    <row r="353" spans="1:8" x14ac:dyDescent="0.2">
      <c r="C353" s="138" t="s">
        <v>1016</v>
      </c>
      <c r="D353" s="138" t="s">
        <v>310</v>
      </c>
      <c r="E353" s="138"/>
      <c r="F353" s="78" t="s">
        <v>311</v>
      </c>
    </row>
    <row r="354" spans="1:8" x14ac:dyDescent="0.2">
      <c r="D354" s="78" t="s">
        <v>312</v>
      </c>
      <c r="F354" s="78" t="s">
        <v>313</v>
      </c>
    </row>
    <row r="355" spans="1:8" x14ac:dyDescent="0.2">
      <c r="D355" s="4"/>
      <c r="E355" s="4"/>
      <c r="F355" s="4"/>
      <c r="H355" s="88" t="s">
        <v>372</v>
      </c>
    </row>
    <row r="356" spans="1:8" ht="13.5" thickBot="1" x14ac:dyDescent="0.25"/>
    <row r="357" spans="1:8" ht="18" x14ac:dyDescent="0.25">
      <c r="A357" s="24" t="str">
        <f>CONCATENATE('Basic Data Input'!$B$5," COUNTY")</f>
        <v>___________ COUNTY</v>
      </c>
      <c r="B357" s="25"/>
      <c r="C357" s="25"/>
      <c r="D357" s="25"/>
      <c r="E357" s="25"/>
      <c r="F357" s="26"/>
      <c r="G357" s="79" t="s">
        <v>26</v>
      </c>
      <c r="H357" s="80" t="s">
        <v>27</v>
      </c>
    </row>
    <row r="358" spans="1:8" x14ac:dyDescent="0.2">
      <c r="F358" s="81" t="s">
        <v>28</v>
      </c>
      <c r="G358" s="82">
        <v>100</v>
      </c>
      <c r="H358" s="83" t="s">
        <v>29</v>
      </c>
    </row>
    <row r="359" spans="1:8" ht="13.5" thickBot="1" x14ac:dyDescent="0.25">
      <c r="F359" s="84" t="s">
        <v>30</v>
      </c>
      <c r="G359" s="85">
        <v>605</v>
      </c>
      <c r="H359" s="86" t="s">
        <v>373</v>
      </c>
    </row>
    <row r="360" spans="1:8" x14ac:dyDescent="0.2">
      <c r="A360" s="87" t="s">
        <v>840</v>
      </c>
      <c r="H360" s="88"/>
    </row>
    <row r="361" spans="1:8" ht="13.5" thickBot="1" x14ac:dyDescent="0.25"/>
    <row r="362" spans="1:8" x14ac:dyDescent="0.2">
      <c r="A362" s="89"/>
      <c r="B362" s="90"/>
      <c r="C362" s="91"/>
      <c r="D362" s="38"/>
      <c r="E362" s="38"/>
      <c r="F362" s="194" t="str">
        <f>F6</f>
        <v>Estimated Disbursements Ensuing Year 2026 - 2027</v>
      </c>
      <c r="G362" s="39"/>
      <c r="H362" s="40"/>
    </row>
    <row r="363" spans="1:8" x14ac:dyDescent="0.2">
      <c r="A363" s="92"/>
      <c r="B363" s="43" t="s">
        <v>26</v>
      </c>
      <c r="C363" s="93"/>
      <c r="D363" s="43" t="s">
        <v>13</v>
      </c>
      <c r="E363" s="43" t="s">
        <v>13</v>
      </c>
      <c r="F363" s="43" t="s">
        <v>31</v>
      </c>
      <c r="G363" s="43" t="s">
        <v>32</v>
      </c>
      <c r="H363" s="44"/>
    </row>
    <row r="364" spans="1:8" x14ac:dyDescent="0.2">
      <c r="A364" s="94"/>
      <c r="B364" s="48" t="s">
        <v>33</v>
      </c>
      <c r="C364" s="95"/>
      <c r="D364" s="193" t="str">
        <f>D8</f>
        <v>2024 - 2025</v>
      </c>
      <c r="E364" s="193" t="str">
        <f>E8</f>
        <v>2025 - 2026</v>
      </c>
      <c r="F364" s="43" t="s">
        <v>34</v>
      </c>
      <c r="G364" s="43" t="s">
        <v>35</v>
      </c>
      <c r="H364" s="44" t="s">
        <v>36</v>
      </c>
    </row>
    <row r="365" spans="1:8" x14ac:dyDescent="0.2">
      <c r="A365" s="96"/>
      <c r="B365" s="179" t="s">
        <v>250</v>
      </c>
      <c r="C365" s="180" t="s">
        <v>241</v>
      </c>
      <c r="D365" s="52">
        <v>1</v>
      </c>
      <c r="E365" s="52">
        <v>2</v>
      </c>
      <c r="F365" s="52">
        <v>3</v>
      </c>
      <c r="G365" s="52">
        <v>4</v>
      </c>
      <c r="H365" s="53">
        <v>5</v>
      </c>
    </row>
    <row r="366" spans="1:8" x14ac:dyDescent="0.2">
      <c r="A366" s="96">
        <v>1</v>
      </c>
      <c r="B366" s="179" t="s">
        <v>242</v>
      </c>
      <c r="C366" s="180" t="s">
        <v>243</v>
      </c>
      <c r="D366" s="136"/>
      <c r="E366" s="136"/>
      <c r="F366" s="136"/>
      <c r="G366" s="136"/>
      <c r="H366" s="137"/>
    </row>
    <row r="367" spans="1:8" x14ac:dyDescent="0.2">
      <c r="A367" s="96">
        <v>2</v>
      </c>
      <c r="B367" s="179" t="s">
        <v>244</v>
      </c>
      <c r="C367" s="180" t="s">
        <v>245</v>
      </c>
      <c r="D367" s="136"/>
      <c r="E367" s="136"/>
      <c r="F367" s="136"/>
      <c r="G367" s="136"/>
      <c r="H367" s="137"/>
    </row>
    <row r="368" spans="1:8" x14ac:dyDescent="0.2">
      <c r="A368" s="96">
        <v>3</v>
      </c>
      <c r="B368" s="179" t="s">
        <v>246</v>
      </c>
      <c r="C368" s="180" t="s">
        <v>247</v>
      </c>
      <c r="D368" s="141"/>
      <c r="E368" s="141"/>
      <c r="F368" s="141"/>
      <c r="G368" s="141"/>
      <c r="H368" s="142"/>
    </row>
    <row r="369" spans="1:8" x14ac:dyDescent="0.2">
      <c r="A369" s="96">
        <v>4</v>
      </c>
      <c r="B369" s="179" t="s">
        <v>248</v>
      </c>
      <c r="C369" s="180" t="s">
        <v>249</v>
      </c>
      <c r="D369" s="136"/>
      <c r="E369" s="136"/>
      <c r="F369" s="136"/>
      <c r="G369" s="136"/>
      <c r="H369" s="137"/>
    </row>
    <row r="370" spans="1:8" x14ac:dyDescent="0.2">
      <c r="A370" s="96">
        <v>5</v>
      </c>
      <c r="B370" s="179" t="s">
        <v>251</v>
      </c>
      <c r="C370" s="180" t="s">
        <v>252</v>
      </c>
      <c r="D370" s="141"/>
      <c r="E370" s="141"/>
      <c r="F370" s="141"/>
      <c r="G370" s="141"/>
      <c r="H370" s="142"/>
    </row>
    <row r="371" spans="1:8" x14ac:dyDescent="0.2">
      <c r="A371" s="96">
        <v>6</v>
      </c>
      <c r="B371" s="145" t="s">
        <v>602</v>
      </c>
      <c r="C371" s="146"/>
      <c r="D371" s="136"/>
      <c r="E371" s="136"/>
      <c r="F371" s="136"/>
      <c r="G371" s="136"/>
      <c r="H371" s="137"/>
    </row>
    <row r="372" spans="1:8" x14ac:dyDescent="0.2">
      <c r="A372" s="96">
        <v>7</v>
      </c>
      <c r="B372" s="145" t="s">
        <v>602</v>
      </c>
      <c r="C372" s="146"/>
      <c r="D372" s="136"/>
      <c r="E372" s="136"/>
      <c r="F372" s="136"/>
      <c r="G372" s="136"/>
      <c r="H372" s="137"/>
    </row>
    <row r="373" spans="1:8" x14ac:dyDescent="0.2">
      <c r="A373" s="96">
        <v>8</v>
      </c>
      <c r="B373" s="145" t="s">
        <v>602</v>
      </c>
      <c r="C373" s="146"/>
      <c r="D373" s="136"/>
      <c r="E373" s="136"/>
      <c r="F373" s="136"/>
      <c r="G373" s="136"/>
      <c r="H373" s="137"/>
    </row>
    <row r="374" spans="1:8" x14ac:dyDescent="0.2">
      <c r="A374" s="96">
        <v>9</v>
      </c>
      <c r="B374" s="145" t="s">
        <v>602</v>
      </c>
      <c r="C374" s="146"/>
      <c r="D374" s="136"/>
      <c r="E374" s="136"/>
      <c r="F374" s="136"/>
      <c r="G374" s="136"/>
      <c r="H374" s="137"/>
    </row>
    <row r="375" spans="1:8" x14ac:dyDescent="0.2">
      <c r="A375" s="96">
        <v>10</v>
      </c>
      <c r="B375" s="145" t="s">
        <v>602</v>
      </c>
      <c r="C375" s="146"/>
      <c r="D375" s="136"/>
      <c r="E375" s="136"/>
      <c r="F375" s="136"/>
      <c r="G375" s="136"/>
      <c r="H375" s="137"/>
    </row>
    <row r="376" spans="1:8" x14ac:dyDescent="0.2">
      <c r="A376" s="96">
        <v>11</v>
      </c>
      <c r="B376" s="145" t="s">
        <v>602</v>
      </c>
      <c r="C376" s="146"/>
      <c r="D376" s="136"/>
      <c r="E376" s="136"/>
      <c r="F376" s="136"/>
      <c r="G376" s="136"/>
      <c r="H376" s="137"/>
    </row>
    <row r="377" spans="1:8" x14ac:dyDescent="0.2">
      <c r="A377" s="96">
        <v>12</v>
      </c>
      <c r="B377" s="145" t="s">
        <v>602</v>
      </c>
      <c r="C377" s="146"/>
      <c r="D377" s="136"/>
      <c r="E377" s="136"/>
      <c r="F377" s="136"/>
      <c r="G377" s="136"/>
      <c r="H377" s="137"/>
    </row>
    <row r="378" spans="1:8" x14ac:dyDescent="0.2">
      <c r="A378" s="96">
        <v>13</v>
      </c>
      <c r="B378" s="145" t="s">
        <v>602</v>
      </c>
      <c r="C378" s="146"/>
      <c r="D378" s="136"/>
      <c r="E378" s="136"/>
      <c r="F378" s="136"/>
      <c r="G378" s="136"/>
      <c r="H378" s="137"/>
    </row>
    <row r="379" spans="1:8" x14ac:dyDescent="0.2">
      <c r="A379" s="96">
        <v>14</v>
      </c>
      <c r="B379" s="179"/>
      <c r="C379" s="180" t="s">
        <v>261</v>
      </c>
      <c r="D379" s="292">
        <f>SUM(D366:D378)</f>
        <v>0</v>
      </c>
      <c r="E379" s="292">
        <f>SUM(E366:E378)</f>
        <v>0</v>
      </c>
      <c r="F379" s="292">
        <f>SUM(F366:F378)</f>
        <v>0</v>
      </c>
      <c r="G379" s="292">
        <f>SUM(G366:G378)</f>
        <v>0</v>
      </c>
      <c r="H379" s="294">
        <f>SUM(H366:H378)</f>
        <v>0</v>
      </c>
    </row>
    <row r="380" spans="1:8" x14ac:dyDescent="0.2">
      <c r="A380" s="96">
        <v>15</v>
      </c>
      <c r="B380" s="179" t="s">
        <v>365</v>
      </c>
      <c r="C380" s="180" t="s">
        <v>263</v>
      </c>
      <c r="D380" s="437"/>
      <c r="E380" s="437"/>
      <c r="F380" s="437"/>
      <c r="G380" s="437"/>
      <c r="H380" s="438"/>
    </row>
    <row r="381" spans="1:8" x14ac:dyDescent="0.2">
      <c r="A381" s="96">
        <v>16</v>
      </c>
      <c r="B381" s="179" t="s">
        <v>264</v>
      </c>
      <c r="C381" s="180" t="s">
        <v>265</v>
      </c>
      <c r="D381" s="136"/>
      <c r="E381" s="136"/>
      <c r="F381" s="136"/>
      <c r="G381" s="136"/>
      <c r="H381" s="137"/>
    </row>
    <row r="382" spans="1:8" x14ac:dyDescent="0.2">
      <c r="A382" s="96">
        <v>17</v>
      </c>
      <c r="B382" s="179" t="s">
        <v>266</v>
      </c>
      <c r="C382" s="180" t="s">
        <v>267</v>
      </c>
      <c r="D382" s="136"/>
      <c r="E382" s="136"/>
      <c r="F382" s="136"/>
      <c r="G382" s="136"/>
      <c r="H382" s="137"/>
    </row>
    <row r="383" spans="1:8" x14ac:dyDescent="0.2">
      <c r="A383" s="96">
        <v>18</v>
      </c>
      <c r="B383" s="179" t="s">
        <v>273</v>
      </c>
      <c r="C383" s="180" t="s">
        <v>330</v>
      </c>
      <c r="D383" s="136"/>
      <c r="E383" s="136"/>
      <c r="F383" s="136"/>
      <c r="G383" s="136"/>
      <c r="H383" s="137"/>
    </row>
    <row r="384" spans="1:8" x14ac:dyDescent="0.2">
      <c r="A384" s="96">
        <v>19</v>
      </c>
      <c r="B384" s="179"/>
      <c r="C384" s="180" t="s">
        <v>277</v>
      </c>
      <c r="D384" s="445"/>
      <c r="E384" s="445"/>
      <c r="F384" s="445"/>
      <c r="G384" s="445"/>
      <c r="H384" s="446"/>
    </row>
    <row r="385" spans="1:8" x14ac:dyDescent="0.2">
      <c r="A385" s="96">
        <v>20</v>
      </c>
      <c r="B385" s="179" t="s">
        <v>694</v>
      </c>
      <c r="C385" s="180" t="s">
        <v>278</v>
      </c>
      <c r="D385" s="141"/>
      <c r="E385" s="141"/>
      <c r="F385" s="141"/>
      <c r="G385" s="141"/>
      <c r="H385" s="142"/>
    </row>
    <row r="386" spans="1:8" x14ac:dyDescent="0.2">
      <c r="A386" s="96">
        <v>21</v>
      </c>
      <c r="B386" s="179" t="s">
        <v>279</v>
      </c>
      <c r="C386" s="180" t="s">
        <v>280</v>
      </c>
      <c r="D386" s="136"/>
      <c r="E386" s="136"/>
      <c r="F386" s="136"/>
      <c r="G386" s="136"/>
      <c r="H386" s="137"/>
    </row>
    <row r="387" spans="1:8" x14ac:dyDescent="0.2">
      <c r="A387" s="96">
        <v>22</v>
      </c>
      <c r="B387" s="179" t="s">
        <v>281</v>
      </c>
      <c r="C387" s="180" t="s">
        <v>282</v>
      </c>
      <c r="D387" s="141"/>
      <c r="E387" s="141"/>
      <c r="F387" s="141"/>
      <c r="G387" s="141"/>
      <c r="H387" s="142"/>
    </row>
    <row r="388" spans="1:8" x14ac:dyDescent="0.2">
      <c r="A388" s="96">
        <v>23</v>
      </c>
      <c r="B388" s="179" t="s">
        <v>331</v>
      </c>
      <c r="C388" s="180" t="s">
        <v>284</v>
      </c>
      <c r="D388" s="141"/>
      <c r="E388" s="141"/>
      <c r="F388" s="141"/>
      <c r="G388" s="141"/>
      <c r="H388" s="142"/>
    </row>
    <row r="389" spans="1:8" x14ac:dyDescent="0.2">
      <c r="A389" s="96">
        <v>24</v>
      </c>
      <c r="B389" s="179" t="s">
        <v>807</v>
      </c>
      <c r="C389" s="180" t="s">
        <v>808</v>
      </c>
      <c r="D389" s="136"/>
      <c r="E389" s="136"/>
      <c r="F389" s="136"/>
      <c r="G389" s="136"/>
      <c r="H389" s="137"/>
    </row>
    <row r="390" spans="1:8" x14ac:dyDescent="0.2">
      <c r="A390" s="96">
        <v>25</v>
      </c>
      <c r="B390" s="145" t="s">
        <v>603</v>
      </c>
      <c r="C390" s="146"/>
      <c r="D390" s="136"/>
      <c r="E390" s="136"/>
      <c r="F390" s="136"/>
      <c r="G390" s="136"/>
      <c r="H390" s="137"/>
    </row>
    <row r="391" spans="1:8" x14ac:dyDescent="0.2">
      <c r="A391" s="96">
        <v>26</v>
      </c>
      <c r="B391" s="145" t="s">
        <v>603</v>
      </c>
      <c r="C391" s="146"/>
      <c r="D391" s="136"/>
      <c r="E391" s="136"/>
      <c r="F391" s="136"/>
      <c r="G391" s="136"/>
      <c r="H391" s="137"/>
    </row>
    <row r="392" spans="1:8" x14ac:dyDescent="0.2">
      <c r="A392" s="96">
        <v>27</v>
      </c>
      <c r="B392" s="145" t="s">
        <v>603</v>
      </c>
      <c r="C392" s="146"/>
      <c r="D392" s="136"/>
      <c r="E392" s="136"/>
      <c r="F392" s="136"/>
      <c r="G392" s="136"/>
      <c r="H392" s="137"/>
    </row>
    <row r="393" spans="1:8" x14ac:dyDescent="0.2">
      <c r="A393" s="96">
        <v>28</v>
      </c>
      <c r="B393" s="145" t="s">
        <v>603</v>
      </c>
      <c r="C393" s="146"/>
      <c r="D393" s="141"/>
      <c r="E393" s="141"/>
      <c r="F393" s="141"/>
      <c r="G393" s="141"/>
      <c r="H393" s="142"/>
    </row>
    <row r="394" spans="1:8" x14ac:dyDescent="0.2">
      <c r="A394" s="96">
        <v>29</v>
      </c>
      <c r="B394" s="145" t="s">
        <v>603</v>
      </c>
      <c r="C394" s="146"/>
      <c r="D394" s="136"/>
      <c r="E394" s="136"/>
      <c r="F394" s="136"/>
      <c r="G394" s="136"/>
      <c r="H394" s="137"/>
    </row>
    <row r="395" spans="1:8" x14ac:dyDescent="0.2">
      <c r="A395" s="96">
        <v>30</v>
      </c>
      <c r="B395" s="145" t="s">
        <v>603</v>
      </c>
      <c r="C395" s="146"/>
      <c r="D395" s="141"/>
      <c r="E395" s="141"/>
      <c r="F395" s="136"/>
      <c r="G395" s="136"/>
      <c r="H395" s="137"/>
    </row>
    <row r="396" spans="1:8" x14ac:dyDescent="0.2">
      <c r="A396" s="96">
        <v>31</v>
      </c>
      <c r="B396" s="145" t="s">
        <v>603</v>
      </c>
      <c r="C396" s="146"/>
      <c r="D396" s="141"/>
      <c r="E396" s="141"/>
      <c r="F396" s="136"/>
      <c r="G396" s="136"/>
      <c r="H396" s="137"/>
    </row>
    <row r="397" spans="1:8" ht="13.5" thickBot="1" x14ac:dyDescent="0.25">
      <c r="A397" s="103">
        <v>32</v>
      </c>
      <c r="B397" s="147" t="s">
        <v>603</v>
      </c>
      <c r="C397" s="148"/>
      <c r="D397" s="143"/>
      <c r="E397" s="143"/>
      <c r="F397" s="143"/>
      <c r="G397" s="143"/>
      <c r="H397" s="144"/>
    </row>
    <row r="398" spans="1:8" ht="6" customHeight="1" x14ac:dyDescent="0.2"/>
    <row r="399" spans="1:8" x14ac:dyDescent="0.2">
      <c r="H399" s="88" t="s">
        <v>376</v>
      </c>
    </row>
    <row r="400" spans="1:8" ht="13.5" thickBot="1" x14ac:dyDescent="0.25"/>
    <row r="401" spans="1:8" ht="18" x14ac:dyDescent="0.25">
      <c r="A401" s="24" t="str">
        <f>CONCATENATE('Basic Data Input'!$B$5," COUNTY")</f>
        <v>___________ COUNTY</v>
      </c>
      <c r="B401" s="25"/>
      <c r="C401" s="25"/>
      <c r="D401" s="25"/>
      <c r="E401" s="25"/>
      <c r="F401" s="26"/>
      <c r="G401" s="79" t="s">
        <v>26</v>
      </c>
      <c r="H401" s="80" t="s">
        <v>27</v>
      </c>
    </row>
    <row r="402" spans="1:8" x14ac:dyDescent="0.2">
      <c r="F402" s="81" t="s">
        <v>28</v>
      </c>
      <c r="G402" s="82">
        <v>100</v>
      </c>
      <c r="H402" s="83" t="s">
        <v>29</v>
      </c>
    </row>
    <row r="403" spans="1:8" ht="13.5" thickBot="1" x14ac:dyDescent="0.25">
      <c r="F403" s="84" t="s">
        <v>30</v>
      </c>
      <c r="G403" s="85">
        <v>605</v>
      </c>
      <c r="H403" s="86" t="s">
        <v>373</v>
      </c>
    </row>
    <row r="404" spans="1:8" x14ac:dyDescent="0.2">
      <c r="A404" s="87" t="s">
        <v>840</v>
      </c>
      <c r="H404" s="88"/>
    </row>
    <row r="405" spans="1:8" ht="13.5" thickBot="1" x14ac:dyDescent="0.25"/>
    <row r="406" spans="1:8" x14ac:dyDescent="0.2">
      <c r="A406" s="89"/>
      <c r="B406" s="90"/>
      <c r="C406" s="91"/>
      <c r="D406" s="38"/>
      <c r="E406" s="38"/>
      <c r="F406" s="194" t="str">
        <f>F6</f>
        <v>Estimated Disbursements Ensuing Year 2026 - 2027</v>
      </c>
      <c r="G406" s="39"/>
      <c r="H406" s="40"/>
    </row>
    <row r="407" spans="1:8" x14ac:dyDescent="0.2">
      <c r="A407" s="92"/>
      <c r="B407" s="43" t="s">
        <v>26</v>
      </c>
      <c r="C407" s="93"/>
      <c r="D407" s="43" t="s">
        <v>13</v>
      </c>
      <c r="E407" s="43" t="s">
        <v>13</v>
      </c>
      <c r="F407" s="43" t="s">
        <v>31</v>
      </c>
      <c r="G407" s="43" t="s">
        <v>32</v>
      </c>
      <c r="H407" s="44"/>
    </row>
    <row r="408" spans="1:8" x14ac:dyDescent="0.2">
      <c r="A408" s="94"/>
      <c r="B408" s="48" t="s">
        <v>33</v>
      </c>
      <c r="C408" s="95"/>
      <c r="D408" s="193" t="str">
        <f>D8</f>
        <v>2024 - 2025</v>
      </c>
      <c r="E408" s="193" t="str">
        <f>E8</f>
        <v>2025 - 2026</v>
      </c>
      <c r="F408" s="43" t="s">
        <v>34</v>
      </c>
      <c r="G408" s="43" t="s">
        <v>35</v>
      </c>
      <c r="H408" s="44" t="s">
        <v>36</v>
      </c>
    </row>
    <row r="409" spans="1:8" x14ac:dyDescent="0.2">
      <c r="A409" s="96"/>
      <c r="B409" s="179" t="s">
        <v>365</v>
      </c>
      <c r="C409" s="180" t="s">
        <v>288</v>
      </c>
      <c r="D409" s="52">
        <v>1</v>
      </c>
      <c r="E409" s="52">
        <v>2</v>
      </c>
      <c r="F409" s="52">
        <v>3</v>
      </c>
      <c r="G409" s="52">
        <v>4</v>
      </c>
      <c r="H409" s="53">
        <v>5</v>
      </c>
    </row>
    <row r="410" spans="1:8" x14ac:dyDescent="0.2">
      <c r="A410" s="96">
        <v>1</v>
      </c>
      <c r="B410" s="145" t="s">
        <v>603</v>
      </c>
      <c r="C410" s="146"/>
      <c r="D410" s="136"/>
      <c r="E410" s="136"/>
      <c r="F410" s="136"/>
      <c r="G410" s="136"/>
      <c r="H410" s="137"/>
    </row>
    <row r="411" spans="1:8" x14ac:dyDescent="0.2">
      <c r="A411" s="96">
        <v>2</v>
      </c>
      <c r="B411" s="145" t="s">
        <v>603</v>
      </c>
      <c r="C411" s="146"/>
      <c r="D411" s="136"/>
      <c r="E411" s="136"/>
      <c r="F411" s="136"/>
      <c r="G411" s="136"/>
      <c r="H411" s="137"/>
    </row>
    <row r="412" spans="1:8" x14ac:dyDescent="0.2">
      <c r="A412" s="96">
        <v>3</v>
      </c>
      <c r="B412" s="145" t="s">
        <v>603</v>
      </c>
      <c r="C412" s="146"/>
      <c r="D412" s="141"/>
      <c r="E412" s="141"/>
      <c r="F412" s="141"/>
      <c r="G412" s="141"/>
      <c r="H412" s="142"/>
    </row>
    <row r="413" spans="1:8" x14ac:dyDescent="0.2">
      <c r="A413" s="96">
        <v>4</v>
      </c>
      <c r="B413" s="179"/>
      <c r="C413" s="180" t="s">
        <v>289</v>
      </c>
      <c r="D413" s="288">
        <f>SUM(D381:D397,D410:D412)</f>
        <v>0</v>
      </c>
      <c r="E413" s="288">
        <f>SUM(E381:E397,E410:E412)</f>
        <v>0</v>
      </c>
      <c r="F413" s="288">
        <f>SUM(F381:F397,F410:F412)</f>
        <v>0</v>
      </c>
      <c r="G413" s="288">
        <f>SUM(G381:G397,G410:G412)</f>
        <v>0</v>
      </c>
      <c r="H413" s="289">
        <f>SUM(H381:H397,H410:H412)</f>
        <v>0</v>
      </c>
    </row>
    <row r="414" spans="1:8" x14ac:dyDescent="0.2">
      <c r="A414" s="96">
        <v>5</v>
      </c>
      <c r="B414" s="179" t="s">
        <v>727</v>
      </c>
      <c r="C414" s="180" t="s">
        <v>290</v>
      </c>
      <c r="D414" s="437"/>
      <c r="E414" s="437"/>
      <c r="F414" s="437"/>
      <c r="G414" s="437"/>
      <c r="H414" s="438"/>
    </row>
    <row r="415" spans="1:8" x14ac:dyDescent="0.2">
      <c r="A415" s="96">
        <v>6</v>
      </c>
      <c r="B415" s="179" t="s">
        <v>291</v>
      </c>
      <c r="C415" s="180" t="s">
        <v>292</v>
      </c>
      <c r="D415" s="136"/>
      <c r="E415" s="136"/>
      <c r="F415" s="136"/>
      <c r="G415" s="136"/>
      <c r="H415" s="137"/>
    </row>
    <row r="416" spans="1:8" x14ac:dyDescent="0.2">
      <c r="A416" s="96">
        <v>7</v>
      </c>
      <c r="B416" s="145" t="s">
        <v>604</v>
      </c>
      <c r="C416" s="146"/>
      <c r="D416" s="136"/>
      <c r="E416" s="136"/>
      <c r="F416" s="136"/>
      <c r="G416" s="136"/>
      <c r="H416" s="137"/>
    </row>
    <row r="417" spans="1:8" x14ac:dyDescent="0.2">
      <c r="A417" s="96">
        <v>8</v>
      </c>
      <c r="B417" s="145" t="s">
        <v>604</v>
      </c>
      <c r="C417" s="146"/>
      <c r="D417" s="136"/>
      <c r="E417" s="136"/>
      <c r="F417" s="136"/>
      <c r="G417" s="136"/>
      <c r="H417" s="137"/>
    </row>
    <row r="418" spans="1:8" x14ac:dyDescent="0.2">
      <c r="A418" s="96">
        <v>9</v>
      </c>
      <c r="B418" s="145" t="s">
        <v>604</v>
      </c>
      <c r="C418" s="146"/>
      <c r="D418" s="136"/>
      <c r="E418" s="136"/>
      <c r="F418" s="136"/>
      <c r="G418" s="136"/>
      <c r="H418" s="137"/>
    </row>
    <row r="419" spans="1:8" x14ac:dyDescent="0.2">
      <c r="A419" s="96">
        <v>10</v>
      </c>
      <c r="B419" s="145" t="s">
        <v>604</v>
      </c>
      <c r="C419" s="146"/>
      <c r="D419" s="136"/>
      <c r="E419" s="136"/>
      <c r="F419" s="136"/>
      <c r="G419" s="136"/>
      <c r="H419" s="137"/>
    </row>
    <row r="420" spans="1:8" x14ac:dyDescent="0.2">
      <c r="A420" s="96">
        <v>11</v>
      </c>
      <c r="B420" s="179"/>
      <c r="C420" s="180" t="s">
        <v>293</v>
      </c>
      <c r="D420" s="288">
        <f>SUM(D415:D419)</f>
        <v>0</v>
      </c>
      <c r="E420" s="288">
        <f>SUM(E415:E419)</f>
        <v>0</v>
      </c>
      <c r="F420" s="288">
        <f>SUM(F415:F419)</f>
        <v>0</v>
      </c>
      <c r="G420" s="288">
        <f>SUM(G415:G419)</f>
        <v>0</v>
      </c>
      <c r="H420" s="289">
        <f>SUM(H415:H419)</f>
        <v>0</v>
      </c>
    </row>
    <row r="421" spans="1:8" x14ac:dyDescent="0.2">
      <c r="A421" s="96">
        <v>12</v>
      </c>
      <c r="B421" s="179" t="s">
        <v>738</v>
      </c>
      <c r="C421" s="180" t="s">
        <v>294</v>
      </c>
      <c r="D421" s="437"/>
      <c r="E421" s="437"/>
      <c r="F421" s="437"/>
      <c r="G421" s="437"/>
      <c r="H421" s="438"/>
    </row>
    <row r="422" spans="1:8" x14ac:dyDescent="0.2">
      <c r="A422" s="96">
        <v>13</v>
      </c>
      <c r="B422" s="179" t="s">
        <v>295</v>
      </c>
      <c r="C422" s="180" t="s">
        <v>296</v>
      </c>
      <c r="D422" s="136"/>
      <c r="E422" s="136"/>
      <c r="F422" s="136"/>
      <c r="G422" s="136"/>
      <c r="H422" s="137"/>
    </row>
    <row r="423" spans="1:8" x14ac:dyDescent="0.2">
      <c r="A423" s="96">
        <v>14</v>
      </c>
      <c r="B423" s="145" t="s">
        <v>605</v>
      </c>
      <c r="C423" s="146"/>
      <c r="D423" s="141"/>
      <c r="E423" s="141"/>
      <c r="F423" s="141"/>
      <c r="G423" s="141"/>
      <c r="H423" s="142"/>
    </row>
    <row r="424" spans="1:8" x14ac:dyDescent="0.2">
      <c r="A424" s="96">
        <v>15</v>
      </c>
      <c r="B424" s="145" t="s">
        <v>605</v>
      </c>
      <c r="C424" s="146"/>
      <c r="D424" s="141"/>
      <c r="E424" s="141"/>
      <c r="F424" s="141"/>
      <c r="G424" s="141"/>
      <c r="H424" s="142"/>
    </row>
    <row r="425" spans="1:8" x14ac:dyDescent="0.2">
      <c r="A425" s="96">
        <v>16</v>
      </c>
      <c r="B425" s="179"/>
      <c r="C425" s="180" t="s">
        <v>297</v>
      </c>
      <c r="D425" s="288">
        <f>SUM(D422:D424)</f>
        <v>0</v>
      </c>
      <c r="E425" s="288">
        <f>SUM(E422:E424)</f>
        <v>0</v>
      </c>
      <c r="F425" s="288">
        <f>SUM(F422:F424)</f>
        <v>0</v>
      </c>
      <c r="G425" s="288">
        <f>SUM(G422:G424)</f>
        <v>0</v>
      </c>
      <c r="H425" s="289">
        <f>SUM(H422:H424)</f>
        <v>0</v>
      </c>
    </row>
    <row r="426" spans="1:8" x14ac:dyDescent="0.2">
      <c r="A426" s="96">
        <v>17</v>
      </c>
      <c r="B426" s="179" t="s">
        <v>739</v>
      </c>
      <c r="C426" s="180" t="s">
        <v>298</v>
      </c>
      <c r="D426" s="437"/>
      <c r="E426" s="437"/>
      <c r="F426" s="437"/>
      <c r="G426" s="437"/>
      <c r="H426" s="438"/>
    </row>
    <row r="427" spans="1:8" x14ac:dyDescent="0.2">
      <c r="A427" s="96">
        <v>18</v>
      </c>
      <c r="B427" s="179" t="s">
        <v>301</v>
      </c>
      <c r="C427" s="180" t="s">
        <v>302</v>
      </c>
      <c r="D427" s="136"/>
      <c r="E427" s="136"/>
      <c r="F427" s="136"/>
      <c r="G427" s="136"/>
      <c r="H427" s="137"/>
    </row>
    <row r="428" spans="1:8" x14ac:dyDescent="0.2">
      <c r="A428" s="96">
        <v>19</v>
      </c>
      <c r="B428" s="179" t="s">
        <v>332</v>
      </c>
      <c r="C428" s="180" t="s">
        <v>300</v>
      </c>
      <c r="D428" s="136"/>
      <c r="E428" s="136"/>
      <c r="F428" s="136"/>
      <c r="G428" s="136"/>
      <c r="H428" s="137"/>
    </row>
    <row r="429" spans="1:8" x14ac:dyDescent="0.2">
      <c r="A429" s="96">
        <v>20</v>
      </c>
      <c r="B429" s="145" t="s">
        <v>606</v>
      </c>
      <c r="C429" s="146"/>
      <c r="D429" s="141"/>
      <c r="E429" s="141"/>
      <c r="F429" s="141"/>
      <c r="G429" s="141"/>
      <c r="H429" s="142"/>
    </row>
    <row r="430" spans="1:8" x14ac:dyDescent="0.2">
      <c r="A430" s="96">
        <v>21</v>
      </c>
      <c r="B430" s="145" t="s">
        <v>606</v>
      </c>
      <c r="C430" s="146"/>
      <c r="D430" s="136"/>
      <c r="E430" s="136"/>
      <c r="F430" s="136"/>
      <c r="G430" s="136"/>
      <c r="H430" s="137"/>
    </row>
    <row r="431" spans="1:8" x14ac:dyDescent="0.2">
      <c r="A431" s="96">
        <v>22</v>
      </c>
      <c r="B431" s="145" t="s">
        <v>606</v>
      </c>
      <c r="C431" s="146"/>
      <c r="D431" s="141"/>
      <c r="E431" s="141"/>
      <c r="F431" s="141"/>
      <c r="G431" s="141"/>
      <c r="H431" s="142"/>
    </row>
    <row r="432" spans="1:8" x14ac:dyDescent="0.2">
      <c r="A432" s="96">
        <v>23</v>
      </c>
      <c r="B432" s="145" t="s">
        <v>606</v>
      </c>
      <c r="C432" s="146"/>
      <c r="D432" s="141"/>
      <c r="E432" s="141"/>
      <c r="F432" s="141"/>
      <c r="G432" s="141"/>
      <c r="H432" s="142"/>
    </row>
    <row r="433" spans="1:8" x14ac:dyDescent="0.2">
      <c r="A433" s="96">
        <v>24</v>
      </c>
      <c r="B433" s="179"/>
      <c r="C433" s="180" t="s">
        <v>307</v>
      </c>
      <c r="D433" s="288">
        <f>SUM(D427:D432)</f>
        <v>0</v>
      </c>
      <c r="E433" s="288">
        <f>SUM(E427:E432)</f>
        <v>0</v>
      </c>
      <c r="F433" s="288">
        <f>SUM(F427:F432)</f>
        <v>0</v>
      </c>
      <c r="G433" s="288">
        <f>SUM(G427:G432)</f>
        <v>0</v>
      </c>
      <c r="H433" s="289">
        <f>SUM(H427:H432)</f>
        <v>0</v>
      </c>
    </row>
    <row r="434" spans="1:8" ht="13.5" thickBot="1" x14ac:dyDescent="0.25">
      <c r="A434" s="103">
        <v>25</v>
      </c>
      <c r="B434" s="185"/>
      <c r="C434" s="187" t="s">
        <v>841</v>
      </c>
      <c r="D434" s="291">
        <f>D379+D413+D420+D425+D433</f>
        <v>0</v>
      </c>
      <c r="E434" s="291">
        <f>E379+E413+E420+E425+E433</f>
        <v>0</v>
      </c>
      <c r="F434" s="291">
        <f>F379+F413+F420+F425+F433</f>
        <v>0</v>
      </c>
      <c r="G434" s="291">
        <f>G379+G413+G420+G425+G433</f>
        <v>0</v>
      </c>
      <c r="H434" s="295">
        <f>H379+H413+H420+H425+H433</f>
        <v>0</v>
      </c>
    </row>
    <row r="435" spans="1:8" x14ac:dyDescent="0.2">
      <c r="C435" s="77" t="s">
        <v>377</v>
      </c>
    </row>
    <row r="436" spans="1:8" x14ac:dyDescent="0.2">
      <c r="H436" s="88"/>
    </row>
    <row r="437" spans="1:8" hidden="1" x14ac:dyDescent="0.2"/>
    <row r="438" spans="1:8" x14ac:dyDescent="0.2">
      <c r="B438" s="87" t="s">
        <v>309</v>
      </c>
    </row>
    <row r="440" spans="1:8" x14ac:dyDescent="0.2">
      <c r="B440" s="109" t="str">
        <f>B84</f>
        <v>Request is hereby made for the adoption of the estimated budget disbursements for the fiscal year July 1, 2026, through June 30, 2027, as indicated in Column (3).</v>
      </c>
      <c r="C440" s="87"/>
    </row>
    <row r="442" spans="1:8" x14ac:dyDescent="0.2">
      <c r="C442" s="138" t="s">
        <v>1016</v>
      </c>
      <c r="D442" s="138" t="s">
        <v>310</v>
      </c>
      <c r="E442" s="138"/>
      <c r="F442" s="78" t="s">
        <v>311</v>
      </c>
    </row>
    <row r="443" spans="1:8" x14ac:dyDescent="0.2">
      <c r="D443" s="78" t="s">
        <v>312</v>
      </c>
      <c r="F443" s="78" t="s">
        <v>313</v>
      </c>
    </row>
    <row r="444" spans="1:8" x14ac:dyDescent="0.2">
      <c r="D444" s="4"/>
      <c r="E444" s="4"/>
      <c r="F444" s="4"/>
      <c r="H444" s="88" t="s">
        <v>378</v>
      </c>
    </row>
    <row r="445" spans="1:8" ht="9" customHeight="1" thickBot="1" x14ac:dyDescent="0.25"/>
    <row r="446" spans="1:8" ht="18" x14ac:dyDescent="0.25">
      <c r="A446" s="24" t="str">
        <f>CONCATENATE('Basic Data Input'!$B$5," COUNTY")</f>
        <v>___________ COUNTY</v>
      </c>
      <c r="B446" s="25"/>
      <c r="C446" s="25"/>
      <c r="D446" s="25"/>
      <c r="E446" s="25"/>
      <c r="F446" s="26"/>
      <c r="G446" s="79" t="s">
        <v>26</v>
      </c>
      <c r="H446" s="80" t="s">
        <v>27</v>
      </c>
    </row>
    <row r="447" spans="1:8" x14ac:dyDescent="0.2">
      <c r="F447" s="81" t="s">
        <v>28</v>
      </c>
      <c r="G447" s="82">
        <v>100</v>
      </c>
      <c r="H447" s="83" t="s">
        <v>29</v>
      </c>
    </row>
    <row r="448" spans="1:8" ht="13.5" thickBot="1" x14ac:dyDescent="0.25">
      <c r="F448" s="84" t="s">
        <v>30</v>
      </c>
      <c r="G448" s="85">
        <v>607</v>
      </c>
      <c r="H448" s="86" t="s">
        <v>381</v>
      </c>
    </row>
    <row r="449" spans="1:8" x14ac:dyDescent="0.2">
      <c r="A449" s="87" t="s">
        <v>840</v>
      </c>
      <c r="H449" s="88"/>
    </row>
    <row r="450" spans="1:8" ht="13.5" thickBot="1" x14ac:dyDescent="0.25"/>
    <row r="451" spans="1:8" x14ac:dyDescent="0.2">
      <c r="A451" s="89"/>
      <c r="B451" s="90"/>
      <c r="C451" s="91"/>
      <c r="D451" s="38"/>
      <c r="E451" s="38"/>
      <c r="F451" s="194" t="str">
        <f>F6</f>
        <v>Estimated Disbursements Ensuing Year 2026 - 2027</v>
      </c>
      <c r="G451" s="39"/>
      <c r="H451" s="40"/>
    </row>
    <row r="452" spans="1:8" x14ac:dyDescent="0.2">
      <c r="A452" s="92"/>
      <c r="B452" s="43" t="s">
        <v>26</v>
      </c>
      <c r="C452" s="93"/>
      <c r="D452" s="43" t="s">
        <v>13</v>
      </c>
      <c r="E452" s="43" t="s">
        <v>13</v>
      </c>
      <c r="F452" s="43" t="s">
        <v>31</v>
      </c>
      <c r="G452" s="43" t="s">
        <v>32</v>
      </c>
      <c r="H452" s="44"/>
    </row>
    <row r="453" spans="1:8" x14ac:dyDescent="0.2">
      <c r="A453" s="94"/>
      <c r="B453" s="48" t="s">
        <v>33</v>
      </c>
      <c r="C453" s="95"/>
      <c r="D453" s="193" t="str">
        <f>D8</f>
        <v>2024 - 2025</v>
      </c>
      <c r="E453" s="193" t="str">
        <f>E8</f>
        <v>2025 - 2026</v>
      </c>
      <c r="F453" s="43" t="s">
        <v>34</v>
      </c>
      <c r="G453" s="43" t="s">
        <v>35</v>
      </c>
      <c r="H453" s="44" t="s">
        <v>36</v>
      </c>
    </row>
    <row r="454" spans="1:8" x14ac:dyDescent="0.2">
      <c r="A454" s="96"/>
      <c r="B454" s="179" t="s">
        <v>250</v>
      </c>
      <c r="C454" s="180" t="s">
        <v>241</v>
      </c>
      <c r="D454" s="52">
        <v>1</v>
      </c>
      <c r="E454" s="52">
        <v>2</v>
      </c>
      <c r="F454" s="52">
        <v>3</v>
      </c>
      <c r="G454" s="52">
        <v>4</v>
      </c>
      <c r="H454" s="53">
        <v>5</v>
      </c>
    </row>
    <row r="455" spans="1:8" x14ac:dyDescent="0.2">
      <c r="A455" s="96">
        <v>1</v>
      </c>
      <c r="B455" s="179" t="s">
        <v>242</v>
      </c>
      <c r="C455" s="180" t="s">
        <v>243</v>
      </c>
      <c r="D455" s="136"/>
      <c r="E455" s="136"/>
      <c r="F455" s="136"/>
      <c r="G455" s="136"/>
      <c r="H455" s="137"/>
    </row>
    <row r="456" spans="1:8" x14ac:dyDescent="0.2">
      <c r="A456" s="96">
        <v>2</v>
      </c>
      <c r="B456" s="179" t="s">
        <v>244</v>
      </c>
      <c r="C456" s="180" t="s">
        <v>245</v>
      </c>
      <c r="D456" s="136"/>
      <c r="E456" s="136"/>
      <c r="F456" s="136"/>
      <c r="G456" s="136"/>
      <c r="H456" s="137"/>
    </row>
    <row r="457" spans="1:8" x14ac:dyDescent="0.2">
      <c r="A457" s="96">
        <v>3</v>
      </c>
      <c r="B457" s="179" t="s">
        <v>246</v>
      </c>
      <c r="C457" s="180" t="s">
        <v>247</v>
      </c>
      <c r="D457" s="141"/>
      <c r="E457" s="141"/>
      <c r="F457" s="141"/>
      <c r="G457" s="141"/>
      <c r="H457" s="142"/>
    </row>
    <row r="458" spans="1:8" x14ac:dyDescent="0.2">
      <c r="A458" s="96">
        <v>4</v>
      </c>
      <c r="B458" s="179" t="s">
        <v>248</v>
      </c>
      <c r="C458" s="180" t="s">
        <v>249</v>
      </c>
      <c r="D458" s="136"/>
      <c r="E458" s="136"/>
      <c r="F458" s="136"/>
      <c r="G458" s="136"/>
      <c r="H458" s="137"/>
    </row>
    <row r="459" spans="1:8" x14ac:dyDescent="0.2">
      <c r="A459" s="96">
        <v>5</v>
      </c>
      <c r="B459" s="179" t="s">
        <v>251</v>
      </c>
      <c r="C459" s="180" t="s">
        <v>252</v>
      </c>
      <c r="D459" s="141"/>
      <c r="E459" s="141"/>
      <c r="F459" s="141"/>
      <c r="G459" s="141"/>
      <c r="H459" s="142"/>
    </row>
    <row r="460" spans="1:8" x14ac:dyDescent="0.2">
      <c r="A460" s="96">
        <v>6</v>
      </c>
      <c r="B460" s="145" t="s">
        <v>602</v>
      </c>
      <c r="C460" s="146"/>
      <c r="D460" s="136"/>
      <c r="E460" s="136"/>
      <c r="F460" s="136"/>
      <c r="G460" s="136"/>
      <c r="H460" s="137"/>
    </row>
    <row r="461" spans="1:8" x14ac:dyDescent="0.2">
      <c r="A461" s="96">
        <v>7</v>
      </c>
      <c r="B461" s="145" t="s">
        <v>602</v>
      </c>
      <c r="C461" s="146"/>
      <c r="D461" s="136"/>
      <c r="E461" s="136"/>
      <c r="F461" s="136"/>
      <c r="G461" s="136"/>
      <c r="H461" s="137"/>
    </row>
    <row r="462" spans="1:8" x14ac:dyDescent="0.2">
      <c r="A462" s="96">
        <v>8</v>
      </c>
      <c r="B462" s="145" t="s">
        <v>602</v>
      </c>
      <c r="C462" s="146"/>
      <c r="D462" s="136"/>
      <c r="E462" s="136"/>
      <c r="F462" s="136"/>
      <c r="G462" s="136"/>
      <c r="H462" s="137"/>
    </row>
    <row r="463" spans="1:8" x14ac:dyDescent="0.2">
      <c r="A463" s="96">
        <v>9</v>
      </c>
      <c r="B463" s="145" t="s">
        <v>602</v>
      </c>
      <c r="C463" s="146"/>
      <c r="D463" s="136"/>
      <c r="E463" s="136"/>
      <c r="F463" s="136"/>
      <c r="G463" s="136"/>
      <c r="H463" s="137"/>
    </row>
    <row r="464" spans="1:8" x14ac:dyDescent="0.2">
      <c r="A464" s="96">
        <v>10</v>
      </c>
      <c r="B464" s="145" t="s">
        <v>602</v>
      </c>
      <c r="C464" s="146"/>
      <c r="D464" s="136"/>
      <c r="E464" s="136"/>
      <c r="F464" s="136"/>
      <c r="G464" s="136"/>
      <c r="H464" s="137"/>
    </row>
    <row r="465" spans="1:8" x14ac:dyDescent="0.2">
      <c r="A465" s="96">
        <v>11</v>
      </c>
      <c r="B465" s="145" t="s">
        <v>602</v>
      </c>
      <c r="C465" s="146"/>
      <c r="D465" s="136"/>
      <c r="E465" s="136"/>
      <c r="F465" s="136"/>
      <c r="G465" s="136"/>
      <c r="H465" s="137"/>
    </row>
    <row r="466" spans="1:8" x14ac:dyDescent="0.2">
      <c r="A466" s="96">
        <v>12</v>
      </c>
      <c r="B466" s="145" t="s">
        <v>602</v>
      </c>
      <c r="C466" s="146"/>
      <c r="D466" s="136"/>
      <c r="E466" s="136"/>
      <c r="F466" s="136"/>
      <c r="G466" s="136"/>
      <c r="H466" s="137"/>
    </row>
    <row r="467" spans="1:8" x14ac:dyDescent="0.2">
      <c r="A467" s="96">
        <v>13</v>
      </c>
      <c r="B467" s="145" t="s">
        <v>602</v>
      </c>
      <c r="C467" s="146"/>
      <c r="D467" s="136"/>
      <c r="E467" s="136"/>
      <c r="F467" s="136"/>
      <c r="G467" s="136"/>
      <c r="H467" s="137"/>
    </row>
    <row r="468" spans="1:8" x14ac:dyDescent="0.2">
      <c r="A468" s="96">
        <v>14</v>
      </c>
      <c r="B468" s="179"/>
      <c r="C468" s="180" t="s">
        <v>261</v>
      </c>
      <c r="D468" s="292">
        <f>SUM(D455:D467)</f>
        <v>0</v>
      </c>
      <c r="E468" s="292">
        <f>SUM(E455:E467)</f>
        <v>0</v>
      </c>
      <c r="F468" s="292">
        <f>SUM(F455:F467)</f>
        <v>0</v>
      </c>
      <c r="G468" s="292">
        <f>SUM(G455:G467)</f>
        <v>0</v>
      </c>
      <c r="H468" s="294">
        <f>SUM(H455:H467)</f>
        <v>0</v>
      </c>
    </row>
    <row r="469" spans="1:8" x14ac:dyDescent="0.2">
      <c r="A469" s="96">
        <v>15</v>
      </c>
      <c r="B469" s="179" t="s">
        <v>365</v>
      </c>
      <c r="C469" s="180" t="s">
        <v>263</v>
      </c>
      <c r="D469" s="437"/>
      <c r="E469" s="437"/>
      <c r="F469" s="437"/>
      <c r="G469" s="437"/>
      <c r="H469" s="438"/>
    </row>
    <row r="470" spans="1:8" x14ac:dyDescent="0.2">
      <c r="A470" s="96">
        <v>16</v>
      </c>
      <c r="B470" s="179" t="s">
        <v>264</v>
      </c>
      <c r="C470" s="180" t="s">
        <v>265</v>
      </c>
      <c r="D470" s="136"/>
      <c r="E470" s="136"/>
      <c r="F470" s="136"/>
      <c r="G470" s="136"/>
      <c r="H470" s="137"/>
    </row>
    <row r="471" spans="1:8" x14ac:dyDescent="0.2">
      <c r="A471" s="96">
        <v>17</v>
      </c>
      <c r="B471" s="179" t="s">
        <v>266</v>
      </c>
      <c r="C471" s="180" t="s">
        <v>267</v>
      </c>
      <c r="D471" s="136"/>
      <c r="E471" s="136"/>
      <c r="F471" s="136"/>
      <c r="G471" s="136"/>
      <c r="H471" s="137"/>
    </row>
    <row r="472" spans="1:8" x14ac:dyDescent="0.2">
      <c r="A472" s="96">
        <v>18</v>
      </c>
      <c r="B472" s="179" t="s">
        <v>273</v>
      </c>
      <c r="C472" s="180" t="s">
        <v>330</v>
      </c>
      <c r="D472" s="136"/>
      <c r="E472" s="136"/>
      <c r="F472" s="136"/>
      <c r="G472" s="136"/>
      <c r="H472" s="137"/>
    </row>
    <row r="473" spans="1:8" x14ac:dyDescent="0.2">
      <c r="A473" s="96">
        <v>19</v>
      </c>
      <c r="B473" s="179"/>
      <c r="C473" s="180" t="s">
        <v>277</v>
      </c>
      <c r="D473" s="445"/>
      <c r="E473" s="445"/>
      <c r="F473" s="445"/>
      <c r="G473" s="445"/>
      <c r="H473" s="446"/>
    </row>
    <row r="474" spans="1:8" x14ac:dyDescent="0.2">
      <c r="A474" s="96">
        <v>20</v>
      </c>
      <c r="B474" s="179" t="s">
        <v>694</v>
      </c>
      <c r="C474" s="180" t="s">
        <v>278</v>
      </c>
      <c r="D474" s="141"/>
      <c r="E474" s="141"/>
      <c r="F474" s="141"/>
      <c r="G474" s="141"/>
      <c r="H474" s="142"/>
    </row>
    <row r="475" spans="1:8" x14ac:dyDescent="0.2">
      <c r="A475" s="96">
        <v>21</v>
      </c>
      <c r="B475" s="179" t="s">
        <v>279</v>
      </c>
      <c r="C475" s="180" t="s">
        <v>280</v>
      </c>
      <c r="D475" s="136"/>
      <c r="E475" s="136"/>
      <c r="F475" s="136"/>
      <c r="G475" s="136"/>
      <c r="H475" s="137"/>
    </row>
    <row r="476" spans="1:8" x14ac:dyDescent="0.2">
      <c r="A476" s="96">
        <v>22</v>
      </c>
      <c r="B476" s="179" t="s">
        <v>281</v>
      </c>
      <c r="C476" s="180" t="s">
        <v>282</v>
      </c>
      <c r="D476" s="141"/>
      <c r="E476" s="141"/>
      <c r="F476" s="141"/>
      <c r="G476" s="141"/>
      <c r="H476" s="142"/>
    </row>
    <row r="477" spans="1:8" x14ac:dyDescent="0.2">
      <c r="A477" s="96">
        <v>23</v>
      </c>
      <c r="B477" s="179" t="s">
        <v>331</v>
      </c>
      <c r="C477" s="180" t="s">
        <v>284</v>
      </c>
      <c r="D477" s="141"/>
      <c r="E477" s="141"/>
      <c r="F477" s="141"/>
      <c r="G477" s="141"/>
      <c r="H477" s="142"/>
    </row>
    <row r="478" spans="1:8" x14ac:dyDescent="0.2">
      <c r="A478" s="96">
        <v>24</v>
      </c>
      <c r="B478" s="145" t="s">
        <v>603</v>
      </c>
      <c r="C478" s="146"/>
      <c r="D478" s="136"/>
      <c r="E478" s="136"/>
      <c r="F478" s="136"/>
      <c r="G478" s="136"/>
      <c r="H478" s="137"/>
    </row>
    <row r="479" spans="1:8" x14ac:dyDescent="0.2">
      <c r="A479" s="96">
        <v>25</v>
      </c>
      <c r="B479" s="145" t="s">
        <v>603</v>
      </c>
      <c r="C479" s="146"/>
      <c r="D479" s="136"/>
      <c r="E479" s="136"/>
      <c r="F479" s="136"/>
      <c r="G479" s="136"/>
      <c r="H479" s="137"/>
    </row>
    <row r="480" spans="1:8" x14ac:dyDescent="0.2">
      <c r="A480" s="96">
        <v>26</v>
      </c>
      <c r="B480" s="145" t="s">
        <v>603</v>
      </c>
      <c r="C480" s="146"/>
      <c r="D480" s="136"/>
      <c r="E480" s="136"/>
      <c r="F480" s="136"/>
      <c r="G480" s="136"/>
      <c r="H480" s="137"/>
    </row>
    <row r="481" spans="1:8" x14ac:dyDescent="0.2">
      <c r="A481" s="96">
        <v>27</v>
      </c>
      <c r="B481" s="145" t="s">
        <v>603</v>
      </c>
      <c r="C481" s="146"/>
      <c r="D481" s="136"/>
      <c r="E481" s="136"/>
      <c r="F481" s="136"/>
      <c r="G481" s="136"/>
      <c r="H481" s="137"/>
    </row>
    <row r="482" spans="1:8" x14ac:dyDescent="0.2">
      <c r="A482" s="96">
        <v>28</v>
      </c>
      <c r="B482" s="145" t="s">
        <v>603</v>
      </c>
      <c r="C482" s="146"/>
      <c r="D482" s="141"/>
      <c r="E482" s="141"/>
      <c r="F482" s="141"/>
      <c r="G482" s="141"/>
      <c r="H482" s="142"/>
    </row>
    <row r="483" spans="1:8" x14ac:dyDescent="0.2">
      <c r="A483" s="96">
        <v>29</v>
      </c>
      <c r="B483" s="145" t="s">
        <v>603</v>
      </c>
      <c r="C483" s="146"/>
      <c r="D483" s="136"/>
      <c r="E483" s="136"/>
      <c r="F483" s="136"/>
      <c r="G483" s="136"/>
      <c r="H483" s="137"/>
    </row>
    <row r="484" spans="1:8" x14ac:dyDescent="0.2">
      <c r="A484" s="96">
        <v>30</v>
      </c>
      <c r="B484" s="145" t="s">
        <v>603</v>
      </c>
      <c r="C484" s="146"/>
      <c r="D484" s="141"/>
      <c r="E484" s="141"/>
      <c r="F484" s="136"/>
      <c r="G484" s="136"/>
      <c r="H484" s="137"/>
    </row>
    <row r="485" spans="1:8" x14ac:dyDescent="0.2">
      <c r="A485" s="96">
        <v>31</v>
      </c>
      <c r="B485" s="145" t="s">
        <v>603</v>
      </c>
      <c r="C485" s="146"/>
      <c r="D485" s="141"/>
      <c r="E485" s="141"/>
      <c r="F485" s="136"/>
      <c r="G485" s="136"/>
      <c r="H485" s="137"/>
    </row>
    <row r="486" spans="1:8" ht="13.5" thickBot="1" x14ac:dyDescent="0.25">
      <c r="A486" s="103">
        <v>32</v>
      </c>
      <c r="B486" s="147" t="s">
        <v>603</v>
      </c>
      <c r="C486" s="148"/>
      <c r="D486" s="143"/>
      <c r="E486" s="143"/>
      <c r="F486" s="143"/>
      <c r="G486" s="143"/>
      <c r="H486" s="144"/>
    </row>
    <row r="487" spans="1:8" ht="6" customHeight="1" x14ac:dyDescent="0.2"/>
    <row r="488" spans="1:8" x14ac:dyDescent="0.2">
      <c r="H488" s="88" t="s">
        <v>600</v>
      </c>
    </row>
    <row r="489" spans="1:8" ht="9" customHeight="1" thickBot="1" x14ac:dyDescent="0.25"/>
    <row r="490" spans="1:8" ht="18" x14ac:dyDescent="0.25">
      <c r="A490" s="24" t="str">
        <f>CONCATENATE('Basic Data Input'!$B$5," COUNTY")</f>
        <v>___________ COUNTY</v>
      </c>
      <c r="B490" s="25"/>
      <c r="C490" s="25"/>
      <c r="D490" s="25"/>
      <c r="E490" s="25"/>
      <c r="F490" s="26"/>
      <c r="G490" s="79" t="s">
        <v>26</v>
      </c>
      <c r="H490" s="80" t="s">
        <v>27</v>
      </c>
    </row>
    <row r="491" spans="1:8" x14ac:dyDescent="0.2">
      <c r="F491" s="81" t="s">
        <v>28</v>
      </c>
      <c r="G491" s="82">
        <v>100</v>
      </c>
      <c r="H491" s="83" t="s">
        <v>29</v>
      </c>
    </row>
    <row r="492" spans="1:8" ht="13.5" thickBot="1" x14ac:dyDescent="0.25">
      <c r="F492" s="84" t="s">
        <v>30</v>
      </c>
      <c r="G492" s="85">
        <v>607</v>
      </c>
      <c r="H492" s="86" t="s">
        <v>381</v>
      </c>
    </row>
    <row r="493" spans="1:8" x14ac:dyDescent="0.2">
      <c r="A493" s="87" t="s">
        <v>840</v>
      </c>
      <c r="H493" s="88"/>
    </row>
    <row r="494" spans="1:8" ht="13.5" thickBot="1" x14ac:dyDescent="0.25"/>
    <row r="495" spans="1:8" x14ac:dyDescent="0.2">
      <c r="A495" s="89"/>
      <c r="B495" s="90"/>
      <c r="C495" s="91"/>
      <c r="D495" s="38"/>
      <c r="E495" s="38"/>
      <c r="F495" s="194" t="str">
        <f>F6</f>
        <v>Estimated Disbursements Ensuing Year 2026 - 2027</v>
      </c>
      <c r="G495" s="39"/>
      <c r="H495" s="40"/>
    </row>
    <row r="496" spans="1:8" x14ac:dyDescent="0.2">
      <c r="A496" s="92"/>
      <c r="B496" s="43" t="s">
        <v>26</v>
      </c>
      <c r="C496" s="93"/>
      <c r="D496" s="43" t="s">
        <v>13</v>
      </c>
      <c r="E496" s="43" t="s">
        <v>13</v>
      </c>
      <c r="F496" s="43" t="s">
        <v>31</v>
      </c>
      <c r="G496" s="43" t="s">
        <v>32</v>
      </c>
      <c r="H496" s="44"/>
    </row>
    <row r="497" spans="1:8" x14ac:dyDescent="0.2">
      <c r="A497" s="94"/>
      <c r="B497" s="48" t="s">
        <v>33</v>
      </c>
      <c r="C497" s="95"/>
      <c r="D497" s="193" t="str">
        <f>D8</f>
        <v>2024 - 2025</v>
      </c>
      <c r="E497" s="193" t="str">
        <f>E8</f>
        <v>2025 - 2026</v>
      </c>
      <c r="F497" s="43" t="s">
        <v>34</v>
      </c>
      <c r="G497" s="43" t="s">
        <v>35</v>
      </c>
      <c r="H497" s="44" t="s">
        <v>36</v>
      </c>
    </row>
    <row r="498" spans="1:8" x14ac:dyDescent="0.2">
      <c r="A498" s="96"/>
      <c r="B498" s="179" t="s">
        <v>365</v>
      </c>
      <c r="C498" s="180" t="s">
        <v>288</v>
      </c>
      <c r="D498" s="52">
        <v>1</v>
      </c>
      <c r="E498" s="52">
        <v>2</v>
      </c>
      <c r="F498" s="52">
        <v>3</v>
      </c>
      <c r="G498" s="52">
        <v>4</v>
      </c>
      <c r="H498" s="53">
        <v>5</v>
      </c>
    </row>
    <row r="499" spans="1:8" x14ac:dyDescent="0.2">
      <c r="A499" s="96">
        <v>1</v>
      </c>
      <c r="B499" s="145" t="s">
        <v>603</v>
      </c>
      <c r="C499" s="146"/>
      <c r="D499" s="136"/>
      <c r="E499" s="136"/>
      <c r="F499" s="136"/>
      <c r="G499" s="136"/>
      <c r="H499" s="137"/>
    </row>
    <row r="500" spans="1:8" x14ac:dyDescent="0.2">
      <c r="A500" s="96">
        <v>2</v>
      </c>
      <c r="B500" s="145" t="s">
        <v>603</v>
      </c>
      <c r="C500" s="146"/>
      <c r="D500" s="136"/>
      <c r="E500" s="136"/>
      <c r="F500" s="136"/>
      <c r="G500" s="136"/>
      <c r="H500" s="137"/>
    </row>
    <row r="501" spans="1:8" x14ac:dyDescent="0.2">
      <c r="A501" s="96">
        <v>3</v>
      </c>
      <c r="B501" s="145" t="s">
        <v>603</v>
      </c>
      <c r="C501" s="146"/>
      <c r="D501" s="141"/>
      <c r="E501" s="141"/>
      <c r="F501" s="141"/>
      <c r="G501" s="141"/>
      <c r="H501" s="142"/>
    </row>
    <row r="502" spans="1:8" x14ac:dyDescent="0.2">
      <c r="A502" s="96">
        <v>4</v>
      </c>
      <c r="B502" s="179"/>
      <c r="C502" s="180" t="s">
        <v>289</v>
      </c>
      <c r="D502" s="288">
        <f>SUM(D470:D486,D499:D501)</f>
        <v>0</v>
      </c>
      <c r="E502" s="288">
        <f>SUM(E470:E486,E499:E501)</f>
        <v>0</v>
      </c>
      <c r="F502" s="288">
        <f>SUM(F470:F486,F499:F501)</f>
        <v>0</v>
      </c>
      <c r="G502" s="288">
        <f>SUM(G470:G486,G499:G501)</f>
        <v>0</v>
      </c>
      <c r="H502" s="289">
        <f>SUM(H470:H486,H499:H501)</f>
        <v>0</v>
      </c>
    </row>
    <row r="503" spans="1:8" x14ac:dyDescent="0.2">
      <c r="A503" s="96">
        <v>5</v>
      </c>
      <c r="B503" s="179" t="s">
        <v>727</v>
      </c>
      <c r="C503" s="180" t="s">
        <v>290</v>
      </c>
      <c r="D503" s="437"/>
      <c r="E503" s="437"/>
      <c r="F503" s="437"/>
      <c r="G503" s="437"/>
      <c r="H503" s="438"/>
    </row>
    <row r="504" spans="1:8" x14ac:dyDescent="0.2">
      <c r="A504" s="96">
        <v>6</v>
      </c>
      <c r="B504" s="179" t="s">
        <v>291</v>
      </c>
      <c r="C504" s="180" t="s">
        <v>292</v>
      </c>
      <c r="D504" s="136"/>
      <c r="E504" s="136"/>
      <c r="F504" s="136"/>
      <c r="G504" s="136"/>
      <c r="H504" s="137"/>
    </row>
    <row r="505" spans="1:8" x14ac:dyDescent="0.2">
      <c r="A505" s="96">
        <v>7</v>
      </c>
      <c r="B505" s="179" t="s">
        <v>384</v>
      </c>
      <c r="C505" s="180" t="s">
        <v>383</v>
      </c>
      <c r="D505" s="136"/>
      <c r="E505" s="136"/>
      <c r="F505" s="136"/>
      <c r="G505" s="136"/>
      <c r="H505" s="137"/>
    </row>
    <row r="506" spans="1:8" x14ac:dyDescent="0.2">
      <c r="A506" s="96">
        <v>8</v>
      </c>
      <c r="B506" s="145" t="s">
        <v>604</v>
      </c>
      <c r="C506" s="146"/>
      <c r="D506" s="136"/>
      <c r="E506" s="136"/>
      <c r="F506" s="136"/>
      <c r="G506" s="136"/>
      <c r="H506" s="137"/>
    </row>
    <row r="507" spans="1:8" x14ac:dyDescent="0.2">
      <c r="A507" s="96">
        <v>9</v>
      </c>
      <c r="B507" s="145" t="s">
        <v>604</v>
      </c>
      <c r="C507" s="146"/>
      <c r="D507" s="136"/>
      <c r="E507" s="136"/>
      <c r="F507" s="136"/>
      <c r="G507" s="136"/>
      <c r="H507" s="137"/>
    </row>
    <row r="508" spans="1:8" x14ac:dyDescent="0.2">
      <c r="A508" s="96">
        <v>10</v>
      </c>
      <c r="B508" s="145" t="s">
        <v>604</v>
      </c>
      <c r="C508" s="146"/>
      <c r="D508" s="136"/>
      <c r="E508" s="136"/>
      <c r="F508" s="136"/>
      <c r="G508" s="136"/>
      <c r="H508" s="137"/>
    </row>
    <row r="509" spans="1:8" x14ac:dyDescent="0.2">
      <c r="A509" s="96">
        <v>11</v>
      </c>
      <c r="B509" s="179"/>
      <c r="C509" s="180" t="s">
        <v>293</v>
      </c>
      <c r="D509" s="288">
        <f>SUM(D504:D508)</f>
        <v>0</v>
      </c>
      <c r="E509" s="288">
        <f>SUM(E504:E508)</f>
        <v>0</v>
      </c>
      <c r="F509" s="288">
        <f>SUM(F504:F508)</f>
        <v>0</v>
      </c>
      <c r="G509" s="288">
        <f>SUM(G504:G508)</f>
        <v>0</v>
      </c>
      <c r="H509" s="289">
        <f>SUM(H504:H508)</f>
        <v>0</v>
      </c>
    </row>
    <row r="510" spans="1:8" x14ac:dyDescent="0.2">
      <c r="A510" s="96">
        <v>12</v>
      </c>
      <c r="B510" s="179" t="s">
        <v>738</v>
      </c>
      <c r="C510" s="180" t="s">
        <v>294</v>
      </c>
      <c r="D510" s="437"/>
      <c r="E510" s="437"/>
      <c r="F510" s="437"/>
      <c r="G510" s="437"/>
      <c r="H510" s="438"/>
    </row>
    <row r="511" spans="1:8" x14ac:dyDescent="0.2">
      <c r="A511" s="96">
        <v>13</v>
      </c>
      <c r="B511" s="179" t="s">
        <v>295</v>
      </c>
      <c r="C511" s="180" t="s">
        <v>296</v>
      </c>
      <c r="D511" s="136"/>
      <c r="E511" s="136"/>
      <c r="F511" s="136"/>
      <c r="G511" s="136"/>
      <c r="H511" s="137"/>
    </row>
    <row r="512" spans="1:8" x14ac:dyDescent="0.2">
      <c r="A512" s="96">
        <v>14</v>
      </c>
      <c r="B512" s="179" t="s">
        <v>385</v>
      </c>
      <c r="C512" s="180" t="s">
        <v>386</v>
      </c>
      <c r="D512" s="141"/>
      <c r="E512" s="141"/>
      <c r="F512" s="141"/>
      <c r="G512" s="141"/>
      <c r="H512" s="142"/>
    </row>
    <row r="513" spans="1:8" x14ac:dyDescent="0.2">
      <c r="A513" s="96">
        <v>15</v>
      </c>
      <c r="B513" s="145" t="s">
        <v>605</v>
      </c>
      <c r="C513" s="146"/>
      <c r="D513" s="141"/>
      <c r="E513" s="141"/>
      <c r="F513" s="141"/>
      <c r="G513" s="141"/>
      <c r="H513" s="142"/>
    </row>
    <row r="514" spans="1:8" x14ac:dyDescent="0.2">
      <c r="A514" s="96">
        <v>16</v>
      </c>
      <c r="B514" s="179"/>
      <c r="C514" s="180" t="s">
        <v>297</v>
      </c>
      <c r="D514" s="288">
        <f>SUM(D511:D513)</f>
        <v>0</v>
      </c>
      <c r="E514" s="288">
        <f>SUM(E511:E513)</f>
        <v>0</v>
      </c>
      <c r="F514" s="288">
        <f>SUM(F511:F513)</f>
        <v>0</v>
      </c>
      <c r="G514" s="288">
        <f>SUM(G511:G513)</f>
        <v>0</v>
      </c>
      <c r="H514" s="289">
        <f>SUM(H511:H513)</f>
        <v>0</v>
      </c>
    </row>
    <row r="515" spans="1:8" x14ac:dyDescent="0.2">
      <c r="A515" s="96">
        <v>17</v>
      </c>
      <c r="B515" s="179" t="s">
        <v>739</v>
      </c>
      <c r="C515" s="180" t="s">
        <v>298</v>
      </c>
      <c r="D515" s="437"/>
      <c r="E515" s="437"/>
      <c r="F515" s="437"/>
      <c r="G515" s="437"/>
      <c r="H515" s="438"/>
    </row>
    <row r="516" spans="1:8" x14ac:dyDescent="0.2">
      <c r="A516" s="96">
        <v>18</v>
      </c>
      <c r="B516" s="179" t="s">
        <v>299</v>
      </c>
      <c r="C516" s="180" t="s">
        <v>300</v>
      </c>
      <c r="D516" s="136"/>
      <c r="E516" s="136"/>
      <c r="F516" s="136"/>
      <c r="G516" s="136"/>
      <c r="H516" s="137"/>
    </row>
    <row r="517" spans="1:8" x14ac:dyDescent="0.2">
      <c r="A517" s="96">
        <v>19</v>
      </c>
      <c r="B517" s="179" t="s">
        <v>301</v>
      </c>
      <c r="C517" s="180" t="s">
        <v>302</v>
      </c>
      <c r="D517" s="136"/>
      <c r="E517" s="136"/>
      <c r="F517" s="136"/>
      <c r="G517" s="136"/>
      <c r="H517" s="137"/>
    </row>
    <row r="518" spans="1:8" x14ac:dyDescent="0.2">
      <c r="A518" s="96">
        <v>20</v>
      </c>
      <c r="B518" s="179" t="s">
        <v>303</v>
      </c>
      <c r="C518" s="180" t="s">
        <v>304</v>
      </c>
      <c r="D518" s="141"/>
      <c r="E518" s="141"/>
      <c r="F518" s="141"/>
      <c r="G518" s="141"/>
      <c r="H518" s="142"/>
    </row>
    <row r="519" spans="1:8" x14ac:dyDescent="0.2">
      <c r="A519" s="96">
        <v>21</v>
      </c>
      <c r="B519" s="179" t="s">
        <v>387</v>
      </c>
      <c r="C519" s="180" t="s">
        <v>388</v>
      </c>
      <c r="D519" s="136"/>
      <c r="E519" s="136"/>
      <c r="F519" s="136"/>
      <c r="G519" s="136"/>
      <c r="H519" s="137"/>
    </row>
    <row r="520" spans="1:8" x14ac:dyDescent="0.2">
      <c r="A520" s="96">
        <v>22</v>
      </c>
      <c r="B520" s="179" t="s">
        <v>305</v>
      </c>
      <c r="C520" s="180" t="s">
        <v>306</v>
      </c>
      <c r="D520" s="141"/>
      <c r="E520" s="141"/>
      <c r="F520" s="141"/>
      <c r="G520" s="141"/>
      <c r="H520" s="142"/>
    </row>
    <row r="521" spans="1:8" x14ac:dyDescent="0.2">
      <c r="A521" s="96">
        <v>23</v>
      </c>
      <c r="B521" s="145" t="s">
        <v>606</v>
      </c>
      <c r="C521" s="146"/>
      <c r="D521" s="141"/>
      <c r="E521" s="141"/>
      <c r="F521" s="141"/>
      <c r="G521" s="141"/>
      <c r="H521" s="142"/>
    </row>
    <row r="522" spans="1:8" x14ac:dyDescent="0.2">
      <c r="A522" s="96">
        <v>24</v>
      </c>
      <c r="B522" s="179"/>
      <c r="C522" s="180" t="s">
        <v>307</v>
      </c>
      <c r="D522" s="288">
        <f>SUM(D516:D521)</f>
        <v>0</v>
      </c>
      <c r="E522" s="288">
        <f>SUM(E516:E521)</f>
        <v>0</v>
      </c>
      <c r="F522" s="288">
        <f>SUM(F516:F521)</f>
        <v>0</v>
      </c>
      <c r="G522" s="288">
        <f>SUM(G516:G521)</f>
        <v>0</v>
      </c>
      <c r="H522" s="289">
        <f>SUM(H516:H521)</f>
        <v>0</v>
      </c>
    </row>
    <row r="523" spans="1:8" ht="13.5" thickBot="1" x14ac:dyDescent="0.25">
      <c r="A523" s="103">
        <v>25</v>
      </c>
      <c r="B523" s="185"/>
      <c r="C523" s="187" t="s">
        <v>841</v>
      </c>
      <c r="D523" s="291">
        <f>D468+D502+D509+D514+D522</f>
        <v>0</v>
      </c>
      <c r="E523" s="291">
        <f>E468+E502+E509+E514+E522</f>
        <v>0</v>
      </c>
      <c r="F523" s="291">
        <f>F468+F502+F509+F514+F522</f>
        <v>0</v>
      </c>
      <c r="G523" s="291">
        <f>G468+G502+G509+G514+G522</f>
        <v>0</v>
      </c>
      <c r="H523" s="295">
        <f>H468+H502+H509+H514+H522</f>
        <v>0</v>
      </c>
    </row>
    <row r="524" spans="1:8" x14ac:dyDescent="0.2">
      <c r="C524" s="77" t="s">
        <v>607</v>
      </c>
    </row>
    <row r="525" spans="1:8" x14ac:dyDescent="0.2">
      <c r="H525" s="88"/>
    </row>
    <row r="526" spans="1:8" ht="6" customHeight="1" x14ac:dyDescent="0.2"/>
    <row r="527" spans="1:8" x14ac:dyDescent="0.2">
      <c r="B527" s="87" t="s">
        <v>309</v>
      </c>
    </row>
    <row r="529" spans="1:8" x14ac:dyDescent="0.2">
      <c r="B529" s="109" t="str">
        <f>B84</f>
        <v>Request is hereby made for the adoption of the estimated budget disbursements for the fiscal year July 1, 2026, through June 30, 2027, as indicated in Column (3).</v>
      </c>
      <c r="C529" s="87"/>
    </row>
    <row r="531" spans="1:8" x14ac:dyDescent="0.2">
      <c r="C531" s="138" t="s">
        <v>1016</v>
      </c>
      <c r="D531" s="138" t="s">
        <v>310</v>
      </c>
      <c r="E531" s="138"/>
      <c r="F531" s="78" t="s">
        <v>311</v>
      </c>
    </row>
    <row r="532" spans="1:8" x14ac:dyDescent="0.2">
      <c r="D532" s="78" t="s">
        <v>312</v>
      </c>
      <c r="F532" s="78" t="s">
        <v>313</v>
      </c>
    </row>
    <row r="533" spans="1:8" x14ac:dyDescent="0.2">
      <c r="D533" s="4"/>
      <c r="E533" s="4"/>
      <c r="F533" s="4"/>
      <c r="H533" s="88" t="s">
        <v>601</v>
      </c>
    </row>
    <row r="534" spans="1:8" ht="9" customHeight="1" thickBot="1" x14ac:dyDescent="0.25"/>
    <row r="535" spans="1:8" ht="18" x14ac:dyDescent="0.25">
      <c r="A535" s="24" t="str">
        <f>CONCATENATE('Basic Data Input'!$B$5," COUNTY")</f>
        <v>___________ COUNTY</v>
      </c>
      <c r="B535" s="25"/>
      <c r="C535" s="25"/>
      <c r="D535" s="25"/>
      <c r="E535" s="25"/>
      <c r="F535" s="26"/>
      <c r="G535" s="79" t="s">
        <v>26</v>
      </c>
      <c r="H535" s="80" t="s">
        <v>27</v>
      </c>
    </row>
    <row r="536" spans="1:8" x14ac:dyDescent="0.2">
      <c r="F536" s="81" t="s">
        <v>28</v>
      </c>
      <c r="G536" s="82">
        <v>100</v>
      </c>
      <c r="H536" s="83" t="s">
        <v>29</v>
      </c>
    </row>
    <row r="537" spans="1:8" ht="13.5" thickBot="1" x14ac:dyDescent="0.25">
      <c r="F537" s="84" t="s">
        <v>30</v>
      </c>
      <c r="G537" s="85">
        <v>608</v>
      </c>
      <c r="H537" s="86" t="s">
        <v>339</v>
      </c>
    </row>
    <row r="538" spans="1:8" x14ac:dyDescent="0.2">
      <c r="A538" s="87" t="s">
        <v>840</v>
      </c>
      <c r="H538" s="88"/>
    </row>
    <row r="539" spans="1:8" ht="13.5" thickBot="1" x14ac:dyDescent="0.25"/>
    <row r="540" spans="1:8" x14ac:dyDescent="0.2">
      <c r="A540" s="89"/>
      <c r="B540" s="90"/>
      <c r="C540" s="91"/>
      <c r="D540" s="38"/>
      <c r="E540" s="38"/>
      <c r="F540" s="194" t="str">
        <f>F6</f>
        <v>Estimated Disbursements Ensuing Year 2026 - 2027</v>
      </c>
      <c r="G540" s="39"/>
      <c r="H540" s="40"/>
    </row>
    <row r="541" spans="1:8" x14ac:dyDescent="0.2">
      <c r="A541" s="92"/>
      <c r="B541" s="43" t="s">
        <v>26</v>
      </c>
      <c r="C541" s="93"/>
      <c r="D541" s="43" t="s">
        <v>13</v>
      </c>
      <c r="E541" s="43" t="s">
        <v>13</v>
      </c>
      <c r="F541" s="43" t="s">
        <v>31</v>
      </c>
      <c r="G541" s="43" t="s">
        <v>32</v>
      </c>
      <c r="H541" s="44"/>
    </row>
    <row r="542" spans="1:8" x14ac:dyDescent="0.2">
      <c r="A542" s="94"/>
      <c r="B542" s="48" t="s">
        <v>33</v>
      </c>
      <c r="C542" s="95"/>
      <c r="D542" s="193" t="str">
        <f>D8</f>
        <v>2024 - 2025</v>
      </c>
      <c r="E542" s="193" t="str">
        <f>E8</f>
        <v>2025 - 2026</v>
      </c>
      <c r="F542" s="43" t="s">
        <v>34</v>
      </c>
      <c r="G542" s="43" t="s">
        <v>35</v>
      </c>
      <c r="H542" s="44" t="s">
        <v>36</v>
      </c>
    </row>
    <row r="543" spans="1:8" x14ac:dyDescent="0.2">
      <c r="A543" s="96"/>
      <c r="B543" s="97"/>
      <c r="C543" s="98"/>
      <c r="D543" s="52">
        <v>1</v>
      </c>
      <c r="E543" s="52">
        <v>2</v>
      </c>
      <c r="F543" s="52">
        <v>3</v>
      </c>
      <c r="G543" s="52">
        <v>4</v>
      </c>
      <c r="H543" s="53">
        <v>5</v>
      </c>
    </row>
    <row r="544" spans="1:8" x14ac:dyDescent="0.2">
      <c r="A544" s="96">
        <v>1</v>
      </c>
      <c r="B544" s="179" t="s">
        <v>250</v>
      </c>
      <c r="C544" s="180" t="s">
        <v>241</v>
      </c>
      <c r="D544" s="435"/>
      <c r="E544" s="435"/>
      <c r="F544" s="435"/>
      <c r="G544" s="435"/>
      <c r="H544" s="436"/>
    </row>
    <row r="545" spans="1:8" x14ac:dyDescent="0.2">
      <c r="A545" s="96">
        <v>2</v>
      </c>
      <c r="B545" s="145" t="s">
        <v>602</v>
      </c>
      <c r="C545" s="146"/>
      <c r="D545" s="136"/>
      <c r="E545" s="136"/>
      <c r="F545" s="136"/>
      <c r="G545" s="136"/>
      <c r="H545" s="137"/>
    </row>
    <row r="546" spans="1:8" x14ac:dyDescent="0.2">
      <c r="A546" s="96">
        <v>3</v>
      </c>
      <c r="B546" s="145" t="s">
        <v>602</v>
      </c>
      <c r="C546" s="146"/>
      <c r="D546" s="141"/>
      <c r="E546" s="141"/>
      <c r="F546" s="141"/>
      <c r="G546" s="141"/>
      <c r="H546" s="142"/>
    </row>
    <row r="547" spans="1:8" x14ac:dyDescent="0.2">
      <c r="A547" s="96">
        <v>4</v>
      </c>
      <c r="B547" s="145" t="s">
        <v>602</v>
      </c>
      <c r="C547" s="146"/>
      <c r="D547" s="136"/>
      <c r="E547" s="136"/>
      <c r="F547" s="136"/>
      <c r="G547" s="136"/>
      <c r="H547" s="137"/>
    </row>
    <row r="548" spans="1:8" x14ac:dyDescent="0.2">
      <c r="A548" s="96">
        <v>5</v>
      </c>
      <c r="B548" s="145" t="s">
        <v>602</v>
      </c>
      <c r="C548" s="146"/>
      <c r="D548" s="141"/>
      <c r="E548" s="141"/>
      <c r="F548" s="141"/>
      <c r="G548" s="141"/>
      <c r="H548" s="142"/>
    </row>
    <row r="549" spans="1:8" x14ac:dyDescent="0.2">
      <c r="A549" s="96">
        <v>6</v>
      </c>
      <c r="B549" s="145" t="s">
        <v>602</v>
      </c>
      <c r="C549" s="146"/>
      <c r="D549" s="136"/>
      <c r="E549" s="136"/>
      <c r="F549" s="136"/>
      <c r="G549" s="136"/>
      <c r="H549" s="137"/>
    </row>
    <row r="550" spans="1:8" x14ac:dyDescent="0.2">
      <c r="A550" s="96">
        <v>7</v>
      </c>
      <c r="B550" s="145" t="s">
        <v>602</v>
      </c>
      <c r="C550" s="146"/>
      <c r="D550" s="136"/>
      <c r="E550" s="136"/>
      <c r="F550" s="136"/>
      <c r="G550" s="136"/>
      <c r="H550" s="137"/>
    </row>
    <row r="551" spans="1:8" x14ac:dyDescent="0.2">
      <c r="A551" s="96">
        <v>8</v>
      </c>
      <c r="B551" s="145" t="s">
        <v>602</v>
      </c>
      <c r="C551" s="146"/>
      <c r="D551" s="136"/>
      <c r="E551" s="136"/>
      <c r="F551" s="136"/>
      <c r="G551" s="136"/>
      <c r="H551" s="137"/>
    </row>
    <row r="552" spans="1:8" x14ac:dyDescent="0.2">
      <c r="A552" s="96">
        <v>9</v>
      </c>
      <c r="B552" s="145" t="s">
        <v>602</v>
      </c>
      <c r="C552" s="146"/>
      <c r="D552" s="136"/>
      <c r="E552" s="136"/>
      <c r="F552" s="136"/>
      <c r="G552" s="136"/>
      <c r="H552" s="137"/>
    </row>
    <row r="553" spans="1:8" x14ac:dyDescent="0.2">
      <c r="A553" s="96">
        <v>10</v>
      </c>
      <c r="B553" s="145" t="s">
        <v>602</v>
      </c>
      <c r="C553" s="146"/>
      <c r="D553" s="136"/>
      <c r="E553" s="136"/>
      <c r="F553" s="136"/>
      <c r="G553" s="136"/>
      <c r="H553" s="137"/>
    </row>
    <row r="554" spans="1:8" x14ac:dyDescent="0.2">
      <c r="A554" s="96">
        <v>11</v>
      </c>
      <c r="B554" s="145" t="s">
        <v>602</v>
      </c>
      <c r="C554" s="146"/>
      <c r="D554" s="136"/>
      <c r="E554" s="136"/>
      <c r="F554" s="136"/>
      <c r="G554" s="136"/>
      <c r="H554" s="137"/>
    </row>
    <row r="555" spans="1:8" x14ac:dyDescent="0.2">
      <c r="A555" s="96">
        <v>12</v>
      </c>
      <c r="B555" s="145" t="s">
        <v>602</v>
      </c>
      <c r="C555" s="146"/>
      <c r="D555" s="136"/>
      <c r="E555" s="136"/>
      <c r="F555" s="136"/>
      <c r="G555" s="136"/>
      <c r="H555" s="137"/>
    </row>
    <row r="556" spans="1:8" x14ac:dyDescent="0.2">
      <c r="A556" s="96">
        <v>13</v>
      </c>
      <c r="B556" s="145" t="s">
        <v>602</v>
      </c>
      <c r="C556" s="146"/>
      <c r="D556" s="136"/>
      <c r="E556" s="136"/>
      <c r="F556" s="136"/>
      <c r="G556" s="136"/>
      <c r="H556" s="137"/>
    </row>
    <row r="557" spans="1:8" x14ac:dyDescent="0.2">
      <c r="A557" s="96">
        <v>14</v>
      </c>
      <c r="B557" s="179"/>
      <c r="C557" s="180" t="s">
        <v>261</v>
      </c>
      <c r="D557" s="101">
        <f>SUM(D545:D556)</f>
        <v>0</v>
      </c>
      <c r="E557" s="101">
        <f>SUM(E545:E556)</f>
        <v>0</v>
      </c>
      <c r="F557" s="101">
        <f>SUM(F545:F556)</f>
        <v>0</v>
      </c>
      <c r="G557" s="101">
        <f>SUM(G545:G556)</f>
        <v>0</v>
      </c>
      <c r="H557" s="102">
        <f>SUM(H545:H556)</f>
        <v>0</v>
      </c>
    </row>
    <row r="558" spans="1:8" x14ac:dyDescent="0.2">
      <c r="A558" s="96">
        <v>15</v>
      </c>
      <c r="B558" s="179" t="s">
        <v>365</v>
      </c>
      <c r="C558" s="180" t="s">
        <v>263</v>
      </c>
      <c r="D558" s="429"/>
      <c r="E558" s="429"/>
      <c r="F558" s="429"/>
      <c r="G558" s="429"/>
      <c r="H558" s="430"/>
    </row>
    <row r="559" spans="1:8" x14ac:dyDescent="0.2">
      <c r="A559" s="96">
        <v>16</v>
      </c>
      <c r="B559" s="145" t="s">
        <v>603</v>
      </c>
      <c r="C559" s="146"/>
      <c r="D559" s="136"/>
      <c r="E559" s="136"/>
      <c r="F559" s="136"/>
      <c r="G559" s="136"/>
      <c r="H559" s="137"/>
    </row>
    <row r="560" spans="1:8" x14ac:dyDescent="0.2">
      <c r="A560" s="96">
        <v>17</v>
      </c>
      <c r="B560" s="145" t="s">
        <v>603</v>
      </c>
      <c r="C560" s="146"/>
      <c r="D560" s="136"/>
      <c r="E560" s="136"/>
      <c r="F560" s="136"/>
      <c r="G560" s="136"/>
      <c r="H560" s="137"/>
    </row>
    <row r="561" spans="1:8" x14ac:dyDescent="0.2">
      <c r="A561" s="96">
        <v>18</v>
      </c>
      <c r="B561" s="145" t="s">
        <v>603</v>
      </c>
      <c r="C561" s="146"/>
      <c r="D561" s="136"/>
      <c r="E561" s="136"/>
      <c r="F561" s="136"/>
      <c r="G561" s="136"/>
      <c r="H561" s="137"/>
    </row>
    <row r="562" spans="1:8" x14ac:dyDescent="0.2">
      <c r="A562" s="96">
        <v>19</v>
      </c>
      <c r="B562" s="145" t="s">
        <v>603</v>
      </c>
      <c r="C562" s="146"/>
      <c r="D562" s="136"/>
      <c r="E562" s="136"/>
      <c r="F562" s="136"/>
      <c r="G562" s="136"/>
      <c r="H562" s="137"/>
    </row>
    <row r="563" spans="1:8" x14ac:dyDescent="0.2">
      <c r="A563" s="96">
        <v>20</v>
      </c>
      <c r="B563" s="145" t="s">
        <v>603</v>
      </c>
      <c r="C563" s="146"/>
      <c r="D563" s="141"/>
      <c r="E563" s="141"/>
      <c r="F563" s="141"/>
      <c r="G563" s="141"/>
      <c r="H563" s="142"/>
    </row>
    <row r="564" spans="1:8" x14ac:dyDescent="0.2">
      <c r="A564" s="96">
        <v>21</v>
      </c>
      <c r="B564" s="145" t="s">
        <v>603</v>
      </c>
      <c r="C564" s="146"/>
      <c r="D564" s="136"/>
      <c r="E564" s="136"/>
      <c r="F564" s="136"/>
      <c r="G564" s="136"/>
      <c r="H564" s="137"/>
    </row>
    <row r="565" spans="1:8" x14ac:dyDescent="0.2">
      <c r="A565" s="96">
        <v>22</v>
      </c>
      <c r="B565" s="145" t="s">
        <v>603</v>
      </c>
      <c r="C565" s="146"/>
      <c r="D565" s="141"/>
      <c r="E565" s="141"/>
      <c r="F565" s="141"/>
      <c r="G565" s="141"/>
      <c r="H565" s="142"/>
    </row>
    <row r="566" spans="1:8" x14ac:dyDescent="0.2">
      <c r="A566" s="96">
        <v>23</v>
      </c>
      <c r="B566" s="145" t="s">
        <v>603</v>
      </c>
      <c r="C566" s="146"/>
      <c r="D566" s="141"/>
      <c r="E566" s="141"/>
      <c r="F566" s="141"/>
      <c r="G566" s="141"/>
      <c r="H566" s="142"/>
    </row>
    <row r="567" spans="1:8" x14ac:dyDescent="0.2">
      <c r="A567" s="96">
        <v>24</v>
      </c>
      <c r="B567" s="145" t="s">
        <v>603</v>
      </c>
      <c r="C567" s="146"/>
      <c r="D567" s="136"/>
      <c r="E567" s="136"/>
      <c r="F567" s="136"/>
      <c r="G567" s="136"/>
      <c r="H567" s="137"/>
    </row>
    <row r="568" spans="1:8" x14ac:dyDescent="0.2">
      <c r="A568" s="96">
        <v>25</v>
      </c>
      <c r="B568" s="145" t="s">
        <v>603</v>
      </c>
      <c r="C568" s="146"/>
      <c r="D568" s="136"/>
      <c r="E568" s="136"/>
      <c r="F568" s="136"/>
      <c r="G568" s="136"/>
      <c r="H568" s="137"/>
    </row>
    <row r="569" spans="1:8" x14ac:dyDescent="0.2">
      <c r="A569" s="96">
        <v>26</v>
      </c>
      <c r="B569" s="145" t="s">
        <v>603</v>
      </c>
      <c r="C569" s="146"/>
      <c r="D569" s="136"/>
      <c r="E569" s="136"/>
      <c r="F569" s="136"/>
      <c r="G569" s="136"/>
      <c r="H569" s="137"/>
    </row>
    <row r="570" spans="1:8" x14ac:dyDescent="0.2">
      <c r="A570" s="96">
        <v>27</v>
      </c>
      <c r="B570" s="145" t="s">
        <v>603</v>
      </c>
      <c r="C570" s="146"/>
      <c r="D570" s="136"/>
      <c r="E570" s="136"/>
      <c r="F570" s="136"/>
      <c r="G570" s="136"/>
      <c r="H570" s="137"/>
    </row>
    <row r="571" spans="1:8" x14ac:dyDescent="0.2">
      <c r="A571" s="96">
        <v>28</v>
      </c>
      <c r="B571" s="145" t="s">
        <v>603</v>
      </c>
      <c r="C571" s="146"/>
      <c r="D571" s="141"/>
      <c r="E571" s="141"/>
      <c r="F571" s="141"/>
      <c r="G571" s="141"/>
      <c r="H571" s="142"/>
    </row>
    <row r="572" spans="1:8" x14ac:dyDescent="0.2">
      <c r="A572" s="96">
        <v>29</v>
      </c>
      <c r="B572" s="145" t="s">
        <v>603</v>
      </c>
      <c r="C572" s="146"/>
      <c r="D572" s="136"/>
      <c r="E572" s="136"/>
      <c r="F572" s="136"/>
      <c r="G572" s="136"/>
      <c r="H572" s="137"/>
    </row>
    <row r="573" spans="1:8" x14ac:dyDescent="0.2">
      <c r="A573" s="96">
        <v>30</v>
      </c>
      <c r="B573" s="145" t="s">
        <v>603</v>
      </c>
      <c r="C573" s="146"/>
      <c r="D573" s="141"/>
      <c r="E573" s="141"/>
      <c r="F573" s="136"/>
      <c r="G573" s="136"/>
      <c r="H573" s="137"/>
    </row>
    <row r="574" spans="1:8" x14ac:dyDescent="0.2">
      <c r="A574" s="96">
        <v>31</v>
      </c>
      <c r="B574" s="145" t="s">
        <v>603</v>
      </c>
      <c r="C574" s="146"/>
      <c r="D574" s="141"/>
      <c r="E574" s="141"/>
      <c r="F574" s="136"/>
      <c r="G574" s="136"/>
      <c r="H574" s="137"/>
    </row>
    <row r="575" spans="1:8" ht="13.5" thickBot="1" x14ac:dyDescent="0.25">
      <c r="A575" s="103">
        <v>32</v>
      </c>
      <c r="B575" s="147" t="s">
        <v>603</v>
      </c>
      <c r="C575" s="148"/>
      <c r="D575" s="143"/>
      <c r="E575" s="143"/>
      <c r="F575" s="143"/>
      <c r="G575" s="143"/>
      <c r="H575" s="144"/>
    </row>
    <row r="576" spans="1:8" ht="6" customHeight="1" x14ac:dyDescent="0.2"/>
    <row r="577" spans="1:8" x14ac:dyDescent="0.2">
      <c r="H577" s="88" t="s">
        <v>382</v>
      </c>
    </row>
    <row r="578" spans="1:8" ht="9" customHeight="1" thickBot="1" x14ac:dyDescent="0.25"/>
    <row r="579" spans="1:8" ht="18" x14ac:dyDescent="0.25">
      <c r="A579" s="24" t="str">
        <f>CONCATENATE('Basic Data Input'!$B$5," COUNTY")</f>
        <v>___________ COUNTY</v>
      </c>
      <c r="B579" s="25"/>
      <c r="C579" s="25"/>
      <c r="D579" s="25"/>
      <c r="E579" s="25"/>
      <c r="F579" s="26"/>
      <c r="G579" s="79" t="s">
        <v>26</v>
      </c>
      <c r="H579" s="80" t="s">
        <v>27</v>
      </c>
    </row>
    <row r="580" spans="1:8" x14ac:dyDescent="0.2">
      <c r="F580" s="81" t="s">
        <v>28</v>
      </c>
      <c r="G580" s="82">
        <v>100</v>
      </c>
      <c r="H580" s="83" t="s">
        <v>29</v>
      </c>
    </row>
    <row r="581" spans="1:8" ht="13.5" thickBot="1" x14ac:dyDescent="0.25">
      <c r="F581" s="84" t="s">
        <v>30</v>
      </c>
      <c r="G581" s="85">
        <v>608</v>
      </c>
      <c r="H581" s="86" t="s">
        <v>339</v>
      </c>
    </row>
    <row r="582" spans="1:8" x14ac:dyDescent="0.2">
      <c r="A582" s="87" t="s">
        <v>840</v>
      </c>
      <c r="H582" s="88"/>
    </row>
    <row r="583" spans="1:8" ht="13.5" thickBot="1" x14ac:dyDescent="0.25"/>
    <row r="584" spans="1:8" x14ac:dyDescent="0.2">
      <c r="A584" s="89"/>
      <c r="B584" s="90"/>
      <c r="C584" s="91"/>
      <c r="D584" s="38"/>
      <c r="E584" s="38"/>
      <c r="F584" s="194" t="str">
        <f>F6</f>
        <v>Estimated Disbursements Ensuing Year 2026 - 2027</v>
      </c>
      <c r="G584" s="39"/>
      <c r="H584" s="40"/>
    </row>
    <row r="585" spans="1:8" x14ac:dyDescent="0.2">
      <c r="A585" s="92"/>
      <c r="B585" s="43" t="s">
        <v>26</v>
      </c>
      <c r="C585" s="93"/>
      <c r="D585" s="43" t="s">
        <v>13</v>
      </c>
      <c r="E585" s="43" t="s">
        <v>13</v>
      </c>
      <c r="F585" s="43" t="s">
        <v>31</v>
      </c>
      <c r="G585" s="43" t="s">
        <v>32</v>
      </c>
      <c r="H585" s="44"/>
    </row>
    <row r="586" spans="1:8" x14ac:dyDescent="0.2">
      <c r="A586" s="94"/>
      <c r="B586" s="48" t="s">
        <v>33</v>
      </c>
      <c r="C586" s="95"/>
      <c r="D586" s="193" t="str">
        <f>D8</f>
        <v>2024 - 2025</v>
      </c>
      <c r="E586" s="193" t="str">
        <f>E8</f>
        <v>2025 - 2026</v>
      </c>
      <c r="F586" s="43" t="s">
        <v>34</v>
      </c>
      <c r="G586" s="43" t="s">
        <v>35</v>
      </c>
      <c r="H586" s="44" t="s">
        <v>36</v>
      </c>
    </row>
    <row r="587" spans="1:8" x14ac:dyDescent="0.2">
      <c r="A587" s="96"/>
      <c r="B587" s="179" t="s">
        <v>365</v>
      </c>
      <c r="C587" s="180" t="s">
        <v>288</v>
      </c>
      <c r="D587" s="52">
        <v>1</v>
      </c>
      <c r="E587" s="52">
        <v>2</v>
      </c>
      <c r="F587" s="52">
        <v>3</v>
      </c>
      <c r="G587" s="52">
        <v>4</v>
      </c>
      <c r="H587" s="53">
        <v>5</v>
      </c>
    </row>
    <row r="588" spans="1:8" x14ac:dyDescent="0.2">
      <c r="A588" s="96">
        <v>1</v>
      </c>
      <c r="B588" s="145" t="s">
        <v>603</v>
      </c>
      <c r="C588" s="146"/>
      <c r="D588" s="136"/>
      <c r="E588" s="136"/>
      <c r="F588" s="136"/>
      <c r="G588" s="136"/>
      <c r="H588" s="137"/>
    </row>
    <row r="589" spans="1:8" x14ac:dyDescent="0.2">
      <c r="A589" s="96">
        <v>2</v>
      </c>
      <c r="B589" s="145" t="s">
        <v>603</v>
      </c>
      <c r="C589" s="146"/>
      <c r="D589" s="136"/>
      <c r="E589" s="136"/>
      <c r="F589" s="136"/>
      <c r="G589" s="136"/>
      <c r="H589" s="137"/>
    </row>
    <row r="590" spans="1:8" x14ac:dyDescent="0.2">
      <c r="A590" s="96">
        <v>3</v>
      </c>
      <c r="B590" s="145" t="s">
        <v>603</v>
      </c>
      <c r="C590" s="146"/>
      <c r="D590" s="141"/>
      <c r="E590" s="141"/>
      <c r="F590" s="141"/>
      <c r="G590" s="141"/>
      <c r="H590" s="142"/>
    </row>
    <row r="591" spans="1:8" x14ac:dyDescent="0.2">
      <c r="A591" s="96">
        <v>4</v>
      </c>
      <c r="B591" s="179"/>
      <c r="C591" s="180" t="s">
        <v>289</v>
      </c>
      <c r="D591" s="99">
        <f>SUM(D559:D575,D588:D590)</f>
        <v>0</v>
      </c>
      <c r="E591" s="99">
        <f>SUM(E559:E575,E588:E590)</f>
        <v>0</v>
      </c>
      <c r="F591" s="99">
        <f>SUM(F559:F575,F588:F590)</f>
        <v>0</v>
      </c>
      <c r="G591" s="99">
        <f>SUM(G559:G575,G588:G590)</f>
        <v>0</v>
      </c>
      <c r="H591" s="100">
        <f>SUM(H559:H575,H588:H590)</f>
        <v>0</v>
      </c>
    </row>
    <row r="592" spans="1:8" x14ac:dyDescent="0.2">
      <c r="A592" s="96">
        <v>5</v>
      </c>
      <c r="B592" s="179" t="s">
        <v>727</v>
      </c>
      <c r="C592" s="180" t="s">
        <v>290</v>
      </c>
      <c r="D592" s="429"/>
      <c r="E592" s="429"/>
      <c r="F592" s="429"/>
      <c r="G592" s="429"/>
      <c r="H592" s="430"/>
    </row>
    <row r="593" spans="1:8" x14ac:dyDescent="0.2">
      <c r="A593" s="96">
        <v>6</v>
      </c>
      <c r="B593" s="145" t="s">
        <v>604</v>
      </c>
      <c r="C593" s="146"/>
      <c r="D593" s="136"/>
      <c r="E593" s="136"/>
      <c r="F593" s="136"/>
      <c r="G593" s="136"/>
      <c r="H593" s="137"/>
    </row>
    <row r="594" spans="1:8" x14ac:dyDescent="0.2">
      <c r="A594" s="96">
        <v>7</v>
      </c>
      <c r="B594" s="145" t="s">
        <v>604</v>
      </c>
      <c r="C594" s="146"/>
      <c r="D594" s="136"/>
      <c r="E594" s="136"/>
      <c r="F594" s="136"/>
      <c r="G594" s="136"/>
      <c r="H594" s="137"/>
    </row>
    <row r="595" spans="1:8" x14ac:dyDescent="0.2">
      <c r="A595" s="96">
        <v>8</v>
      </c>
      <c r="B595" s="145" t="s">
        <v>604</v>
      </c>
      <c r="C595" s="146"/>
      <c r="D595" s="136"/>
      <c r="E595" s="136"/>
      <c r="F595" s="136"/>
      <c r="G595" s="136"/>
      <c r="H595" s="137"/>
    </row>
    <row r="596" spans="1:8" x14ac:dyDescent="0.2">
      <c r="A596" s="96">
        <v>9</v>
      </c>
      <c r="B596" s="145" t="s">
        <v>604</v>
      </c>
      <c r="C596" s="146"/>
      <c r="D596" s="136"/>
      <c r="E596" s="136"/>
      <c r="F596" s="136"/>
      <c r="G596" s="136"/>
      <c r="H596" s="137"/>
    </row>
    <row r="597" spans="1:8" x14ac:dyDescent="0.2">
      <c r="A597" s="96">
        <v>10</v>
      </c>
      <c r="B597" s="145" t="s">
        <v>604</v>
      </c>
      <c r="C597" s="146"/>
      <c r="D597" s="136"/>
      <c r="E597" s="136"/>
      <c r="F597" s="136"/>
      <c r="G597" s="136"/>
      <c r="H597" s="137"/>
    </row>
    <row r="598" spans="1:8" x14ac:dyDescent="0.2">
      <c r="A598" s="96">
        <v>11</v>
      </c>
      <c r="B598" s="179"/>
      <c r="C598" s="180" t="s">
        <v>293</v>
      </c>
      <c r="D598" s="99">
        <f>SUM(D593:D597)</f>
        <v>0</v>
      </c>
      <c r="E598" s="99">
        <f>SUM(E593:E597)</f>
        <v>0</v>
      </c>
      <c r="F598" s="99">
        <f>SUM(F593:F597)</f>
        <v>0</v>
      </c>
      <c r="G598" s="99">
        <f>SUM(G593:G597)</f>
        <v>0</v>
      </c>
      <c r="H598" s="100">
        <f>SUM(H593:H597)</f>
        <v>0</v>
      </c>
    </row>
    <row r="599" spans="1:8" x14ac:dyDescent="0.2">
      <c r="A599" s="96">
        <v>12</v>
      </c>
      <c r="B599" s="179" t="s">
        <v>738</v>
      </c>
      <c r="C599" s="180" t="s">
        <v>294</v>
      </c>
      <c r="D599" s="429"/>
      <c r="E599" s="429"/>
      <c r="F599" s="429"/>
      <c r="G599" s="429"/>
      <c r="H599" s="430"/>
    </row>
    <row r="600" spans="1:8" x14ac:dyDescent="0.2">
      <c r="A600" s="96">
        <v>13</v>
      </c>
      <c r="B600" s="145" t="s">
        <v>605</v>
      </c>
      <c r="C600" s="146"/>
      <c r="D600" s="136"/>
      <c r="E600" s="136"/>
      <c r="F600" s="136"/>
      <c r="G600" s="136"/>
      <c r="H600" s="137"/>
    </row>
    <row r="601" spans="1:8" x14ac:dyDescent="0.2">
      <c r="A601" s="96">
        <v>14</v>
      </c>
      <c r="B601" s="145" t="s">
        <v>605</v>
      </c>
      <c r="C601" s="146"/>
      <c r="D601" s="141"/>
      <c r="E601" s="141"/>
      <c r="F601" s="141"/>
      <c r="G601" s="141"/>
      <c r="H601" s="142"/>
    </row>
    <row r="602" spans="1:8" x14ac:dyDescent="0.2">
      <c r="A602" s="96">
        <v>15</v>
      </c>
      <c r="B602" s="145" t="s">
        <v>605</v>
      </c>
      <c r="C602" s="146"/>
      <c r="D602" s="141"/>
      <c r="E602" s="141"/>
      <c r="F602" s="141"/>
      <c r="G602" s="141"/>
      <c r="H602" s="142"/>
    </row>
    <row r="603" spans="1:8" x14ac:dyDescent="0.2">
      <c r="A603" s="96">
        <v>16</v>
      </c>
      <c r="B603" s="179"/>
      <c r="C603" s="180" t="s">
        <v>297</v>
      </c>
      <c r="D603" s="99">
        <f>SUM(D600:D602)</f>
        <v>0</v>
      </c>
      <c r="E603" s="99">
        <f>SUM(E600:E602)</f>
        <v>0</v>
      </c>
      <c r="F603" s="99">
        <f>SUM(F600:F602)</f>
        <v>0</v>
      </c>
      <c r="G603" s="99">
        <f>SUM(G600:G602)</f>
        <v>0</v>
      </c>
      <c r="H603" s="100">
        <f>SUM(H600:H602)</f>
        <v>0</v>
      </c>
    </row>
    <row r="604" spans="1:8" x14ac:dyDescent="0.2">
      <c r="A604" s="96">
        <v>17</v>
      </c>
      <c r="B604" s="179" t="s">
        <v>739</v>
      </c>
      <c r="C604" s="180" t="s">
        <v>298</v>
      </c>
      <c r="D604" s="429"/>
      <c r="E604" s="429"/>
      <c r="F604" s="429"/>
      <c r="G604" s="429"/>
      <c r="H604" s="430"/>
    </row>
    <row r="605" spans="1:8" x14ac:dyDescent="0.2">
      <c r="A605" s="96">
        <v>18</v>
      </c>
      <c r="B605" s="145" t="s">
        <v>606</v>
      </c>
      <c r="C605" s="146"/>
      <c r="D605" s="136"/>
      <c r="E605" s="136"/>
      <c r="F605" s="136"/>
      <c r="G605" s="136"/>
      <c r="H605" s="137"/>
    </row>
    <row r="606" spans="1:8" x14ac:dyDescent="0.2">
      <c r="A606" s="96">
        <v>19</v>
      </c>
      <c r="B606" s="145" t="s">
        <v>606</v>
      </c>
      <c r="C606" s="146"/>
      <c r="D606" s="136"/>
      <c r="E606" s="136"/>
      <c r="F606" s="136"/>
      <c r="G606" s="136"/>
      <c r="H606" s="137"/>
    </row>
    <row r="607" spans="1:8" x14ac:dyDescent="0.2">
      <c r="A607" s="96">
        <v>20</v>
      </c>
      <c r="B607" s="145" t="s">
        <v>606</v>
      </c>
      <c r="C607" s="146"/>
      <c r="D607" s="141"/>
      <c r="E607" s="141"/>
      <c r="F607" s="141"/>
      <c r="G607" s="141"/>
      <c r="H607" s="142"/>
    </row>
    <row r="608" spans="1:8" x14ac:dyDescent="0.2">
      <c r="A608" s="96">
        <v>21</v>
      </c>
      <c r="B608" s="145" t="s">
        <v>606</v>
      </c>
      <c r="C608" s="146"/>
      <c r="D608" s="136"/>
      <c r="E608" s="136"/>
      <c r="F608" s="136"/>
      <c r="G608" s="136"/>
      <c r="H608" s="137"/>
    </row>
    <row r="609" spans="1:8" x14ac:dyDescent="0.2">
      <c r="A609" s="96">
        <v>22</v>
      </c>
      <c r="B609" s="145" t="s">
        <v>606</v>
      </c>
      <c r="C609" s="146"/>
      <c r="D609" s="141"/>
      <c r="E609" s="141"/>
      <c r="F609" s="141"/>
      <c r="G609" s="141"/>
      <c r="H609" s="142"/>
    </row>
    <row r="610" spans="1:8" x14ac:dyDescent="0.2">
      <c r="A610" s="96">
        <v>23</v>
      </c>
      <c r="B610" s="145" t="s">
        <v>606</v>
      </c>
      <c r="C610" s="146"/>
      <c r="D610" s="141"/>
      <c r="E610" s="141"/>
      <c r="F610" s="141"/>
      <c r="G610" s="141"/>
      <c r="H610" s="142"/>
    </row>
    <row r="611" spans="1:8" x14ac:dyDescent="0.2">
      <c r="A611" s="96">
        <v>24</v>
      </c>
      <c r="B611" s="179"/>
      <c r="C611" s="180" t="s">
        <v>307</v>
      </c>
      <c r="D611" s="99">
        <f>SUM(D605:D610)</f>
        <v>0</v>
      </c>
      <c r="E611" s="99">
        <f>SUM(E605:E610)</f>
        <v>0</v>
      </c>
      <c r="F611" s="99">
        <f>SUM(F605:F610)</f>
        <v>0</v>
      </c>
      <c r="G611" s="99">
        <f>SUM(G605:G610)</f>
        <v>0</v>
      </c>
      <c r="H611" s="100">
        <f>SUM(H605:H610)</f>
        <v>0</v>
      </c>
    </row>
    <row r="612" spans="1:8" ht="13.5" thickBot="1" x14ac:dyDescent="0.25">
      <c r="A612" s="103">
        <v>25</v>
      </c>
      <c r="B612" s="185"/>
      <c r="C612" s="187" t="s">
        <v>841</v>
      </c>
      <c r="D612" s="106">
        <f>D557+D591+D598+D603+D611</f>
        <v>0</v>
      </c>
      <c r="E612" s="106">
        <f>E557+E591+E598+E603+E611</f>
        <v>0</v>
      </c>
      <c r="F612" s="106">
        <f>F557+F591+F598+F603+F611</f>
        <v>0</v>
      </c>
      <c r="G612" s="106">
        <f>G557+G591+G598+G603+G611</f>
        <v>0</v>
      </c>
      <c r="H612" s="107">
        <f>H557+H591+H598+H603+H611</f>
        <v>0</v>
      </c>
    </row>
    <row r="613" spans="1:8" x14ac:dyDescent="0.2">
      <c r="C613" s="77" t="s">
        <v>574</v>
      </c>
    </row>
    <row r="614" spans="1:8" x14ac:dyDescent="0.2">
      <c r="H614" s="88"/>
    </row>
    <row r="615" spans="1:8" hidden="1" x14ac:dyDescent="0.2"/>
    <row r="616" spans="1:8" x14ac:dyDescent="0.2">
      <c r="B616" s="87" t="s">
        <v>309</v>
      </c>
    </row>
    <row r="618" spans="1:8" x14ac:dyDescent="0.2">
      <c r="B618" s="109" t="str">
        <f>B84</f>
        <v>Request is hereby made for the adoption of the estimated budget disbursements for the fiscal year July 1, 2026, through June 30, 2027, as indicated in Column (3).</v>
      </c>
      <c r="C618" s="87"/>
    </row>
    <row r="620" spans="1:8" x14ac:dyDescent="0.2">
      <c r="C620" s="138" t="s">
        <v>1016</v>
      </c>
      <c r="D620" s="138" t="s">
        <v>310</v>
      </c>
      <c r="E620" s="138"/>
      <c r="F620" s="78" t="s">
        <v>311</v>
      </c>
    </row>
    <row r="621" spans="1:8" x14ac:dyDescent="0.2">
      <c r="D621" s="78" t="s">
        <v>312</v>
      </c>
      <c r="F621" s="78" t="s">
        <v>313</v>
      </c>
    </row>
    <row r="622" spans="1:8" x14ac:dyDescent="0.2">
      <c r="D622" s="4"/>
      <c r="E622" s="4"/>
      <c r="F622" s="4"/>
      <c r="H622" s="88" t="s">
        <v>389</v>
      </c>
    </row>
    <row r="623" spans="1:8" ht="9" customHeight="1" thickBot="1" x14ac:dyDescent="0.25"/>
    <row r="624" spans="1:8" ht="18" x14ac:dyDescent="0.25">
      <c r="A624" s="24" t="str">
        <f>CONCATENATE('Basic Data Input'!$B$5," COUNTY")</f>
        <v>___________ COUNTY</v>
      </c>
      <c r="B624" s="25"/>
      <c r="C624" s="25"/>
      <c r="D624" s="25"/>
      <c r="E624" s="25"/>
      <c r="F624" s="26"/>
      <c r="G624" s="79" t="s">
        <v>26</v>
      </c>
      <c r="H624" s="80" t="s">
        <v>27</v>
      </c>
    </row>
    <row r="625" spans="1:8" x14ac:dyDescent="0.2">
      <c r="F625" s="81" t="s">
        <v>28</v>
      </c>
      <c r="G625" s="82">
        <v>100</v>
      </c>
      <c r="H625" s="83" t="s">
        <v>29</v>
      </c>
    </row>
    <row r="626" spans="1:8" ht="13.5" thickBot="1" x14ac:dyDescent="0.25">
      <c r="F626" s="84" t="s">
        <v>30</v>
      </c>
      <c r="G626" s="85">
        <v>610</v>
      </c>
      <c r="H626" s="86" t="s">
        <v>575</v>
      </c>
    </row>
    <row r="627" spans="1:8" x14ac:dyDescent="0.2">
      <c r="A627" s="87" t="s">
        <v>840</v>
      </c>
      <c r="H627" s="88"/>
    </row>
    <row r="628" spans="1:8" ht="13.5" thickBot="1" x14ac:dyDescent="0.25"/>
    <row r="629" spans="1:8" x14ac:dyDescent="0.2">
      <c r="A629" s="89"/>
      <c r="B629" s="90"/>
      <c r="C629" s="91"/>
      <c r="D629" s="38"/>
      <c r="E629" s="38"/>
      <c r="F629" s="194" t="str">
        <f>F6</f>
        <v>Estimated Disbursements Ensuing Year 2026 - 2027</v>
      </c>
      <c r="G629" s="39"/>
      <c r="H629" s="40"/>
    </row>
    <row r="630" spans="1:8" x14ac:dyDescent="0.2">
      <c r="A630" s="92"/>
      <c r="B630" s="43" t="s">
        <v>26</v>
      </c>
      <c r="C630" s="93"/>
      <c r="D630" s="43" t="s">
        <v>13</v>
      </c>
      <c r="E630" s="43" t="s">
        <v>13</v>
      </c>
      <c r="F630" s="43" t="s">
        <v>31</v>
      </c>
      <c r="G630" s="43" t="s">
        <v>32</v>
      </c>
      <c r="H630" s="44"/>
    </row>
    <row r="631" spans="1:8" x14ac:dyDescent="0.2">
      <c r="A631" s="94"/>
      <c r="B631" s="48" t="s">
        <v>33</v>
      </c>
      <c r="C631" s="95"/>
      <c r="D631" s="193" t="str">
        <f>D8</f>
        <v>2024 - 2025</v>
      </c>
      <c r="E631" s="193" t="str">
        <f>E8</f>
        <v>2025 - 2026</v>
      </c>
      <c r="F631" s="43" t="s">
        <v>34</v>
      </c>
      <c r="G631" s="43" t="s">
        <v>35</v>
      </c>
      <c r="H631" s="44" t="s">
        <v>36</v>
      </c>
    </row>
    <row r="632" spans="1:8" x14ac:dyDescent="0.2">
      <c r="A632" s="96"/>
      <c r="B632" s="97"/>
      <c r="C632" s="98"/>
      <c r="D632" s="52">
        <v>1</v>
      </c>
      <c r="E632" s="52">
        <v>2</v>
      </c>
      <c r="F632" s="52">
        <v>3</v>
      </c>
      <c r="G632" s="52">
        <v>4</v>
      </c>
      <c r="H632" s="53">
        <v>5</v>
      </c>
    </row>
    <row r="633" spans="1:8" x14ac:dyDescent="0.2">
      <c r="A633" s="96">
        <v>1</v>
      </c>
      <c r="B633" s="179" t="s">
        <v>250</v>
      </c>
      <c r="C633" s="180" t="s">
        <v>241</v>
      </c>
      <c r="D633" s="435"/>
      <c r="E633" s="435"/>
      <c r="F633" s="435"/>
      <c r="G633" s="435"/>
      <c r="H633" s="436"/>
    </row>
    <row r="634" spans="1:8" x14ac:dyDescent="0.2">
      <c r="A634" s="96">
        <v>2</v>
      </c>
      <c r="B634" s="145" t="s">
        <v>602</v>
      </c>
      <c r="C634" s="146"/>
      <c r="D634" s="136"/>
      <c r="E634" s="136"/>
      <c r="F634" s="136"/>
      <c r="G634" s="136"/>
      <c r="H634" s="137"/>
    </row>
    <row r="635" spans="1:8" x14ac:dyDescent="0.2">
      <c r="A635" s="96">
        <v>3</v>
      </c>
      <c r="B635" s="145" t="s">
        <v>602</v>
      </c>
      <c r="C635" s="146"/>
      <c r="D635" s="141"/>
      <c r="E635" s="141"/>
      <c r="F635" s="141"/>
      <c r="G635" s="141"/>
      <c r="H635" s="142"/>
    </row>
    <row r="636" spans="1:8" x14ac:dyDescent="0.2">
      <c r="A636" s="96">
        <v>4</v>
      </c>
      <c r="B636" s="145" t="s">
        <v>602</v>
      </c>
      <c r="C636" s="146"/>
      <c r="D636" s="136"/>
      <c r="E636" s="136"/>
      <c r="F636" s="136"/>
      <c r="G636" s="136"/>
      <c r="H636" s="137"/>
    </row>
    <row r="637" spans="1:8" x14ac:dyDescent="0.2">
      <c r="A637" s="96">
        <v>5</v>
      </c>
      <c r="B637" s="145" t="s">
        <v>602</v>
      </c>
      <c r="C637" s="146"/>
      <c r="D637" s="141"/>
      <c r="E637" s="141"/>
      <c r="F637" s="141"/>
      <c r="G637" s="141"/>
      <c r="H637" s="142"/>
    </row>
    <row r="638" spans="1:8" x14ac:dyDescent="0.2">
      <c r="A638" s="96">
        <v>6</v>
      </c>
      <c r="B638" s="145" t="s">
        <v>602</v>
      </c>
      <c r="C638" s="146"/>
      <c r="D638" s="136"/>
      <c r="E638" s="136"/>
      <c r="F638" s="136"/>
      <c r="G638" s="136"/>
      <c r="H638" s="137"/>
    </row>
    <row r="639" spans="1:8" x14ac:dyDescent="0.2">
      <c r="A639" s="96">
        <v>7</v>
      </c>
      <c r="B639" s="145" t="s">
        <v>602</v>
      </c>
      <c r="C639" s="146"/>
      <c r="D639" s="136"/>
      <c r="E639" s="136"/>
      <c r="F639" s="136"/>
      <c r="G639" s="136"/>
      <c r="H639" s="137"/>
    </row>
    <row r="640" spans="1:8" x14ac:dyDescent="0.2">
      <c r="A640" s="96">
        <v>8</v>
      </c>
      <c r="B640" s="145" t="s">
        <v>602</v>
      </c>
      <c r="C640" s="146"/>
      <c r="D640" s="136"/>
      <c r="E640" s="136"/>
      <c r="F640" s="136"/>
      <c r="G640" s="136"/>
      <c r="H640" s="137"/>
    </row>
    <row r="641" spans="1:8" x14ac:dyDescent="0.2">
      <c r="A641" s="96">
        <v>9</v>
      </c>
      <c r="B641" s="145" t="s">
        <v>602</v>
      </c>
      <c r="C641" s="146"/>
      <c r="D641" s="136"/>
      <c r="E641" s="136"/>
      <c r="F641" s="136"/>
      <c r="G641" s="136"/>
      <c r="H641" s="137"/>
    </row>
    <row r="642" spans="1:8" x14ac:dyDescent="0.2">
      <c r="A642" s="96">
        <v>10</v>
      </c>
      <c r="B642" s="145" t="s">
        <v>602</v>
      </c>
      <c r="C642" s="146"/>
      <c r="D642" s="136"/>
      <c r="E642" s="136"/>
      <c r="F642" s="136"/>
      <c r="G642" s="136"/>
      <c r="H642" s="137"/>
    </row>
    <row r="643" spans="1:8" x14ac:dyDescent="0.2">
      <c r="A643" s="96">
        <v>11</v>
      </c>
      <c r="B643" s="145" t="s">
        <v>602</v>
      </c>
      <c r="C643" s="146"/>
      <c r="D643" s="136"/>
      <c r="E643" s="136"/>
      <c r="F643" s="136"/>
      <c r="G643" s="136"/>
      <c r="H643" s="137"/>
    </row>
    <row r="644" spans="1:8" x14ac:dyDescent="0.2">
      <c r="A644" s="96">
        <v>12</v>
      </c>
      <c r="B644" s="145" t="s">
        <v>602</v>
      </c>
      <c r="C644" s="146"/>
      <c r="D644" s="136"/>
      <c r="E644" s="136"/>
      <c r="F644" s="136"/>
      <c r="G644" s="136"/>
      <c r="H644" s="137"/>
    </row>
    <row r="645" spans="1:8" x14ac:dyDescent="0.2">
      <c r="A645" s="96">
        <v>13</v>
      </c>
      <c r="B645" s="145" t="s">
        <v>602</v>
      </c>
      <c r="C645" s="146"/>
      <c r="D645" s="136"/>
      <c r="E645" s="136"/>
      <c r="F645" s="136"/>
      <c r="G645" s="136"/>
      <c r="H645" s="137"/>
    </row>
    <row r="646" spans="1:8" x14ac:dyDescent="0.2">
      <c r="A646" s="96">
        <v>14</v>
      </c>
      <c r="B646" s="179"/>
      <c r="C646" s="180" t="s">
        <v>261</v>
      </c>
      <c r="D646" s="101">
        <f>SUM(D634:D645)</f>
        <v>0</v>
      </c>
      <c r="E646" s="101">
        <f>SUM(E634:E645)</f>
        <v>0</v>
      </c>
      <c r="F646" s="101">
        <f>SUM(F634:F645)</f>
        <v>0</v>
      </c>
      <c r="G646" s="101">
        <f>SUM(G634:G645)</f>
        <v>0</v>
      </c>
      <c r="H646" s="102">
        <f>SUM(H634:H645)</f>
        <v>0</v>
      </c>
    </row>
    <row r="647" spans="1:8" x14ac:dyDescent="0.2">
      <c r="A647" s="96">
        <v>15</v>
      </c>
      <c r="B647" s="179" t="s">
        <v>365</v>
      </c>
      <c r="C647" s="180" t="s">
        <v>263</v>
      </c>
      <c r="D647" s="429"/>
      <c r="E647" s="429"/>
      <c r="F647" s="429"/>
      <c r="G647" s="429"/>
      <c r="H647" s="430"/>
    </row>
    <row r="648" spans="1:8" x14ac:dyDescent="0.2">
      <c r="A648" s="96">
        <v>16</v>
      </c>
      <c r="B648" s="145" t="s">
        <v>603</v>
      </c>
      <c r="C648" s="146"/>
      <c r="D648" s="136"/>
      <c r="E648" s="136"/>
      <c r="F648" s="136"/>
      <c r="G648" s="136"/>
      <c r="H648" s="137"/>
    </row>
    <row r="649" spans="1:8" x14ac:dyDescent="0.2">
      <c r="A649" s="96">
        <v>17</v>
      </c>
      <c r="B649" s="145" t="s">
        <v>603</v>
      </c>
      <c r="C649" s="146"/>
      <c r="D649" s="136"/>
      <c r="E649" s="136"/>
      <c r="F649" s="136"/>
      <c r="G649" s="136"/>
      <c r="H649" s="137"/>
    </row>
    <row r="650" spans="1:8" x14ac:dyDescent="0.2">
      <c r="A650" s="96">
        <v>18</v>
      </c>
      <c r="B650" s="145" t="s">
        <v>603</v>
      </c>
      <c r="C650" s="146"/>
      <c r="D650" s="136"/>
      <c r="E650" s="136"/>
      <c r="F650" s="136"/>
      <c r="G650" s="136"/>
      <c r="H650" s="137"/>
    </row>
    <row r="651" spans="1:8" x14ac:dyDescent="0.2">
      <c r="A651" s="96">
        <v>19</v>
      </c>
      <c r="B651" s="145" t="s">
        <v>603</v>
      </c>
      <c r="C651" s="146"/>
      <c r="D651" s="136"/>
      <c r="E651" s="136"/>
      <c r="F651" s="136"/>
      <c r="G651" s="136"/>
      <c r="H651" s="137"/>
    </row>
    <row r="652" spans="1:8" x14ac:dyDescent="0.2">
      <c r="A652" s="96">
        <v>20</v>
      </c>
      <c r="B652" s="145" t="s">
        <v>603</v>
      </c>
      <c r="C652" s="146"/>
      <c r="D652" s="141"/>
      <c r="E652" s="141"/>
      <c r="F652" s="141"/>
      <c r="G652" s="141"/>
      <c r="H652" s="142"/>
    </row>
    <row r="653" spans="1:8" x14ac:dyDescent="0.2">
      <c r="A653" s="96">
        <v>21</v>
      </c>
      <c r="B653" s="145" t="s">
        <v>603</v>
      </c>
      <c r="C653" s="146"/>
      <c r="D653" s="136"/>
      <c r="E653" s="136"/>
      <c r="F653" s="136"/>
      <c r="G653" s="136"/>
      <c r="H653" s="137"/>
    </row>
    <row r="654" spans="1:8" x14ac:dyDescent="0.2">
      <c r="A654" s="96">
        <v>22</v>
      </c>
      <c r="B654" s="145" t="s">
        <v>603</v>
      </c>
      <c r="C654" s="146"/>
      <c r="D654" s="141"/>
      <c r="E654" s="141"/>
      <c r="F654" s="141"/>
      <c r="G654" s="141"/>
      <c r="H654" s="142"/>
    </row>
    <row r="655" spans="1:8" x14ac:dyDescent="0.2">
      <c r="A655" s="96">
        <v>23</v>
      </c>
      <c r="B655" s="145" t="s">
        <v>603</v>
      </c>
      <c r="C655" s="146"/>
      <c r="D655" s="141"/>
      <c r="E655" s="141"/>
      <c r="F655" s="141"/>
      <c r="G655" s="141"/>
      <c r="H655" s="142"/>
    </row>
    <row r="656" spans="1:8" x14ac:dyDescent="0.2">
      <c r="A656" s="96">
        <v>24</v>
      </c>
      <c r="B656" s="145" t="s">
        <v>603</v>
      </c>
      <c r="C656" s="146"/>
      <c r="D656" s="136"/>
      <c r="E656" s="136"/>
      <c r="F656" s="136"/>
      <c r="G656" s="136"/>
      <c r="H656" s="137"/>
    </row>
    <row r="657" spans="1:8" x14ac:dyDescent="0.2">
      <c r="A657" s="96">
        <v>25</v>
      </c>
      <c r="B657" s="145" t="s">
        <v>603</v>
      </c>
      <c r="C657" s="146"/>
      <c r="D657" s="136"/>
      <c r="E657" s="136"/>
      <c r="F657" s="136"/>
      <c r="G657" s="136"/>
      <c r="H657" s="137"/>
    </row>
    <row r="658" spans="1:8" x14ac:dyDescent="0.2">
      <c r="A658" s="96">
        <v>26</v>
      </c>
      <c r="B658" s="145" t="s">
        <v>603</v>
      </c>
      <c r="C658" s="146"/>
      <c r="D658" s="136"/>
      <c r="E658" s="136"/>
      <c r="F658" s="136"/>
      <c r="G658" s="136"/>
      <c r="H658" s="137"/>
    </row>
    <row r="659" spans="1:8" x14ac:dyDescent="0.2">
      <c r="A659" s="96">
        <v>27</v>
      </c>
      <c r="B659" s="145" t="s">
        <v>603</v>
      </c>
      <c r="C659" s="146"/>
      <c r="D659" s="136"/>
      <c r="E659" s="136"/>
      <c r="F659" s="136"/>
      <c r="G659" s="136"/>
      <c r="H659" s="137"/>
    </row>
    <row r="660" spans="1:8" x14ac:dyDescent="0.2">
      <c r="A660" s="96">
        <v>28</v>
      </c>
      <c r="B660" s="145" t="s">
        <v>603</v>
      </c>
      <c r="C660" s="146"/>
      <c r="D660" s="141"/>
      <c r="E660" s="141"/>
      <c r="F660" s="141"/>
      <c r="G660" s="141"/>
      <c r="H660" s="142"/>
    </row>
    <row r="661" spans="1:8" x14ac:dyDescent="0.2">
      <c r="A661" s="96">
        <v>29</v>
      </c>
      <c r="B661" s="145" t="s">
        <v>603</v>
      </c>
      <c r="C661" s="146"/>
      <c r="D661" s="136"/>
      <c r="E661" s="136"/>
      <c r="F661" s="136"/>
      <c r="G661" s="136"/>
      <c r="H661" s="137"/>
    </row>
    <row r="662" spans="1:8" x14ac:dyDescent="0.2">
      <c r="A662" s="96">
        <v>30</v>
      </c>
      <c r="B662" s="145" t="s">
        <v>603</v>
      </c>
      <c r="C662" s="146"/>
      <c r="D662" s="141"/>
      <c r="E662" s="141"/>
      <c r="F662" s="136"/>
      <c r="G662" s="136"/>
      <c r="H662" s="137"/>
    </row>
    <row r="663" spans="1:8" x14ac:dyDescent="0.2">
      <c r="A663" s="96">
        <v>31</v>
      </c>
      <c r="B663" s="145" t="s">
        <v>603</v>
      </c>
      <c r="C663" s="146"/>
      <c r="D663" s="141"/>
      <c r="E663" s="141"/>
      <c r="F663" s="136"/>
      <c r="G663" s="136"/>
      <c r="H663" s="137"/>
    </row>
    <row r="664" spans="1:8" ht="13.5" thickBot="1" x14ac:dyDescent="0.25">
      <c r="A664" s="103">
        <v>32</v>
      </c>
      <c r="B664" s="147" t="s">
        <v>603</v>
      </c>
      <c r="C664" s="148"/>
      <c r="D664" s="143"/>
      <c r="E664" s="143"/>
      <c r="F664" s="143"/>
      <c r="G664" s="143"/>
      <c r="H664" s="144"/>
    </row>
    <row r="665" spans="1:8" ht="6" customHeight="1" x14ac:dyDescent="0.2"/>
    <row r="666" spans="1:8" x14ac:dyDescent="0.2">
      <c r="H666" s="88" t="s">
        <v>648</v>
      </c>
    </row>
    <row r="667" spans="1:8" ht="9" customHeight="1" thickBot="1" x14ac:dyDescent="0.25"/>
    <row r="668" spans="1:8" ht="18" x14ac:dyDescent="0.25">
      <c r="A668" s="24" t="str">
        <f>CONCATENATE('Basic Data Input'!$B$5," COUNTY")</f>
        <v>___________ COUNTY</v>
      </c>
      <c r="B668" s="25"/>
      <c r="C668" s="25"/>
      <c r="D668" s="25"/>
      <c r="E668" s="25"/>
      <c r="F668" s="26"/>
      <c r="G668" s="79" t="s">
        <v>26</v>
      </c>
      <c r="H668" s="80" t="s">
        <v>27</v>
      </c>
    </row>
    <row r="669" spans="1:8" x14ac:dyDescent="0.2">
      <c r="F669" s="81" t="s">
        <v>28</v>
      </c>
      <c r="G669" s="82">
        <v>100</v>
      </c>
      <c r="H669" s="83" t="s">
        <v>29</v>
      </c>
    </row>
    <row r="670" spans="1:8" ht="13.5" thickBot="1" x14ac:dyDescent="0.25">
      <c r="F670" s="84" t="s">
        <v>30</v>
      </c>
      <c r="G670" s="85">
        <v>610</v>
      </c>
      <c r="H670" s="86" t="s">
        <v>575</v>
      </c>
    </row>
    <row r="671" spans="1:8" x14ac:dyDescent="0.2">
      <c r="A671" s="87" t="s">
        <v>840</v>
      </c>
      <c r="H671" s="88"/>
    </row>
    <row r="672" spans="1:8" ht="13.5" thickBot="1" x14ac:dyDescent="0.25"/>
    <row r="673" spans="1:8" x14ac:dyDescent="0.2">
      <c r="A673" s="89"/>
      <c r="B673" s="90"/>
      <c r="C673" s="91"/>
      <c r="D673" s="38"/>
      <c r="E673" s="38"/>
      <c r="F673" s="194" t="str">
        <f>F6</f>
        <v>Estimated Disbursements Ensuing Year 2026 - 2027</v>
      </c>
      <c r="G673" s="39"/>
      <c r="H673" s="40"/>
    </row>
    <row r="674" spans="1:8" x14ac:dyDescent="0.2">
      <c r="A674" s="92"/>
      <c r="B674" s="43" t="s">
        <v>26</v>
      </c>
      <c r="C674" s="93"/>
      <c r="D674" s="43" t="s">
        <v>13</v>
      </c>
      <c r="E674" s="43" t="s">
        <v>13</v>
      </c>
      <c r="F674" s="43" t="s">
        <v>31</v>
      </c>
      <c r="G674" s="43" t="s">
        <v>32</v>
      </c>
      <c r="H674" s="44"/>
    </row>
    <row r="675" spans="1:8" x14ac:dyDescent="0.2">
      <c r="A675" s="94"/>
      <c r="B675" s="48" t="s">
        <v>33</v>
      </c>
      <c r="C675" s="95"/>
      <c r="D675" s="193" t="str">
        <f>D8</f>
        <v>2024 - 2025</v>
      </c>
      <c r="E675" s="193" t="str">
        <f>E8</f>
        <v>2025 - 2026</v>
      </c>
      <c r="F675" s="43" t="s">
        <v>34</v>
      </c>
      <c r="G675" s="43" t="s">
        <v>35</v>
      </c>
      <c r="H675" s="44" t="s">
        <v>36</v>
      </c>
    </row>
    <row r="676" spans="1:8" x14ac:dyDescent="0.2">
      <c r="A676" s="96"/>
      <c r="B676" s="179" t="s">
        <v>365</v>
      </c>
      <c r="C676" s="180" t="s">
        <v>288</v>
      </c>
      <c r="D676" s="52">
        <v>1</v>
      </c>
      <c r="E676" s="52">
        <v>2</v>
      </c>
      <c r="F676" s="52">
        <v>3</v>
      </c>
      <c r="G676" s="52">
        <v>4</v>
      </c>
      <c r="H676" s="53">
        <v>5</v>
      </c>
    </row>
    <row r="677" spans="1:8" x14ac:dyDescent="0.2">
      <c r="A677" s="96">
        <v>1</v>
      </c>
      <c r="B677" s="145" t="s">
        <v>603</v>
      </c>
      <c r="C677" s="146"/>
      <c r="D677" s="136"/>
      <c r="E677" s="136"/>
      <c r="F677" s="136"/>
      <c r="G677" s="136"/>
      <c r="H677" s="137"/>
    </row>
    <row r="678" spans="1:8" x14ac:dyDescent="0.2">
      <c r="A678" s="96">
        <v>2</v>
      </c>
      <c r="B678" s="145" t="s">
        <v>603</v>
      </c>
      <c r="C678" s="146"/>
      <c r="D678" s="136"/>
      <c r="E678" s="136"/>
      <c r="F678" s="136"/>
      <c r="G678" s="136"/>
      <c r="H678" s="137"/>
    </row>
    <row r="679" spans="1:8" x14ac:dyDescent="0.2">
      <c r="A679" s="96">
        <v>3</v>
      </c>
      <c r="B679" s="145" t="s">
        <v>603</v>
      </c>
      <c r="C679" s="146"/>
      <c r="D679" s="141"/>
      <c r="E679" s="141"/>
      <c r="F679" s="141"/>
      <c r="G679" s="141"/>
      <c r="H679" s="142"/>
    </row>
    <row r="680" spans="1:8" x14ac:dyDescent="0.2">
      <c r="A680" s="96">
        <v>4</v>
      </c>
      <c r="B680" s="179"/>
      <c r="C680" s="180" t="s">
        <v>289</v>
      </c>
      <c r="D680" s="99">
        <f>SUM(D677:D679,D648:D664)</f>
        <v>0</v>
      </c>
      <c r="E680" s="99">
        <f>SUM(E677:E679,E648:E664)</f>
        <v>0</v>
      </c>
      <c r="F680" s="99">
        <f>SUM(F677:F679,F648:F664)</f>
        <v>0</v>
      </c>
      <c r="G680" s="99">
        <f>SUM(G677:G679,G648:G664)</f>
        <v>0</v>
      </c>
      <c r="H680" s="100">
        <f>SUM(H677:H679,H648:H664)</f>
        <v>0</v>
      </c>
    </row>
    <row r="681" spans="1:8" x14ac:dyDescent="0.2">
      <c r="A681" s="96">
        <v>5</v>
      </c>
      <c r="B681" s="179" t="s">
        <v>727</v>
      </c>
      <c r="C681" s="180" t="s">
        <v>290</v>
      </c>
      <c r="D681" s="429"/>
      <c r="E681" s="429"/>
      <c r="F681" s="429"/>
      <c r="G681" s="429"/>
      <c r="H681" s="430"/>
    </row>
    <row r="682" spans="1:8" x14ac:dyDescent="0.2">
      <c r="A682" s="96">
        <v>6</v>
      </c>
      <c r="B682" s="145" t="s">
        <v>604</v>
      </c>
      <c r="C682" s="146"/>
      <c r="D682" s="136"/>
      <c r="E682" s="136"/>
      <c r="F682" s="136"/>
      <c r="G682" s="136"/>
      <c r="H682" s="137"/>
    </row>
    <row r="683" spans="1:8" x14ac:dyDescent="0.2">
      <c r="A683" s="96">
        <v>7</v>
      </c>
      <c r="B683" s="145" t="s">
        <v>604</v>
      </c>
      <c r="C683" s="146"/>
      <c r="D683" s="136"/>
      <c r="E683" s="136"/>
      <c r="F683" s="136"/>
      <c r="G683" s="136"/>
      <c r="H683" s="137"/>
    </row>
    <row r="684" spans="1:8" x14ac:dyDescent="0.2">
      <c r="A684" s="96">
        <v>8</v>
      </c>
      <c r="B684" s="145" t="s">
        <v>604</v>
      </c>
      <c r="C684" s="146"/>
      <c r="D684" s="136"/>
      <c r="E684" s="136"/>
      <c r="F684" s="136"/>
      <c r="G684" s="136"/>
      <c r="H684" s="137"/>
    </row>
    <row r="685" spans="1:8" x14ac:dyDescent="0.2">
      <c r="A685" s="96">
        <v>9</v>
      </c>
      <c r="B685" s="145" t="s">
        <v>604</v>
      </c>
      <c r="C685" s="146"/>
      <c r="D685" s="136"/>
      <c r="E685" s="136"/>
      <c r="F685" s="136"/>
      <c r="G685" s="136"/>
      <c r="H685" s="137"/>
    </row>
    <row r="686" spans="1:8" x14ac:dyDescent="0.2">
      <c r="A686" s="96">
        <v>10</v>
      </c>
      <c r="B686" s="145" t="s">
        <v>604</v>
      </c>
      <c r="C686" s="146"/>
      <c r="D686" s="136"/>
      <c r="E686" s="136"/>
      <c r="F686" s="136"/>
      <c r="G686" s="136"/>
      <c r="H686" s="137"/>
    </row>
    <row r="687" spans="1:8" x14ac:dyDescent="0.2">
      <c r="A687" s="96">
        <v>11</v>
      </c>
      <c r="B687" s="179"/>
      <c r="C687" s="180" t="s">
        <v>293</v>
      </c>
      <c r="D687" s="99">
        <f>SUM(D682:D686)</f>
        <v>0</v>
      </c>
      <c r="E687" s="99">
        <f>SUM(E682:E686)</f>
        <v>0</v>
      </c>
      <c r="F687" s="99">
        <f>SUM(F682:F686)</f>
        <v>0</v>
      </c>
      <c r="G687" s="99">
        <f>SUM(G682:G686)</f>
        <v>0</v>
      </c>
      <c r="H687" s="100">
        <f>SUM(H682:H686)</f>
        <v>0</v>
      </c>
    </row>
    <row r="688" spans="1:8" x14ac:dyDescent="0.2">
      <c r="A688" s="96">
        <v>12</v>
      </c>
      <c r="B688" s="179" t="s">
        <v>738</v>
      </c>
      <c r="C688" s="180" t="s">
        <v>294</v>
      </c>
      <c r="D688" s="429"/>
      <c r="E688" s="429"/>
      <c r="F688" s="429"/>
      <c r="G688" s="429"/>
      <c r="H688" s="430"/>
    </row>
    <row r="689" spans="1:8" x14ac:dyDescent="0.2">
      <c r="A689" s="96">
        <v>13</v>
      </c>
      <c r="B689" s="145" t="s">
        <v>605</v>
      </c>
      <c r="C689" s="146"/>
      <c r="D689" s="136"/>
      <c r="E689" s="136"/>
      <c r="F689" s="136"/>
      <c r="G689" s="136"/>
      <c r="H689" s="137"/>
    </row>
    <row r="690" spans="1:8" x14ac:dyDescent="0.2">
      <c r="A690" s="96">
        <v>14</v>
      </c>
      <c r="B690" s="145" t="s">
        <v>605</v>
      </c>
      <c r="C690" s="146"/>
      <c r="D690" s="141"/>
      <c r="E690" s="141"/>
      <c r="F690" s="141"/>
      <c r="G690" s="141"/>
      <c r="H690" s="142"/>
    </row>
    <row r="691" spans="1:8" x14ac:dyDescent="0.2">
      <c r="A691" s="96">
        <v>15</v>
      </c>
      <c r="B691" s="145" t="s">
        <v>605</v>
      </c>
      <c r="C691" s="146"/>
      <c r="D691" s="141"/>
      <c r="E691" s="141"/>
      <c r="F691" s="141"/>
      <c r="G691" s="141"/>
      <c r="H691" s="142"/>
    </row>
    <row r="692" spans="1:8" x14ac:dyDescent="0.2">
      <c r="A692" s="96">
        <v>16</v>
      </c>
      <c r="B692" s="179"/>
      <c r="C692" s="180" t="s">
        <v>297</v>
      </c>
      <c r="D692" s="99">
        <f>SUM(D689:D691)</f>
        <v>0</v>
      </c>
      <c r="E692" s="99">
        <f>SUM(E689:E691)</f>
        <v>0</v>
      </c>
      <c r="F692" s="99">
        <f>SUM(F689:F691)</f>
        <v>0</v>
      </c>
      <c r="G692" s="99">
        <f>SUM(G689:G691)</f>
        <v>0</v>
      </c>
      <c r="H692" s="100">
        <f>SUM(H689:H691)</f>
        <v>0</v>
      </c>
    </row>
    <row r="693" spans="1:8" x14ac:dyDescent="0.2">
      <c r="A693" s="96">
        <v>17</v>
      </c>
      <c r="B693" s="179" t="s">
        <v>739</v>
      </c>
      <c r="C693" s="180" t="s">
        <v>298</v>
      </c>
      <c r="D693" s="429"/>
      <c r="E693" s="429"/>
      <c r="F693" s="429"/>
      <c r="G693" s="429"/>
      <c r="H693" s="430"/>
    </row>
    <row r="694" spans="1:8" x14ac:dyDescent="0.2">
      <c r="A694" s="96">
        <v>18</v>
      </c>
      <c r="B694" s="145" t="s">
        <v>606</v>
      </c>
      <c r="C694" s="146"/>
      <c r="D694" s="136"/>
      <c r="E694" s="136"/>
      <c r="F694" s="136"/>
      <c r="G694" s="136"/>
      <c r="H694" s="137"/>
    </row>
    <row r="695" spans="1:8" x14ac:dyDescent="0.2">
      <c r="A695" s="96">
        <v>19</v>
      </c>
      <c r="B695" s="145" t="s">
        <v>606</v>
      </c>
      <c r="C695" s="146"/>
      <c r="D695" s="136"/>
      <c r="E695" s="136"/>
      <c r="F695" s="136"/>
      <c r="G695" s="136"/>
      <c r="H695" s="137"/>
    </row>
    <row r="696" spans="1:8" x14ac:dyDescent="0.2">
      <c r="A696" s="96">
        <v>20</v>
      </c>
      <c r="B696" s="145" t="s">
        <v>606</v>
      </c>
      <c r="C696" s="146"/>
      <c r="D696" s="141"/>
      <c r="E696" s="141"/>
      <c r="F696" s="141"/>
      <c r="G696" s="141"/>
      <c r="H696" s="142"/>
    </row>
    <row r="697" spans="1:8" x14ac:dyDescent="0.2">
      <c r="A697" s="96">
        <v>21</v>
      </c>
      <c r="B697" s="145" t="s">
        <v>606</v>
      </c>
      <c r="C697" s="146"/>
      <c r="D697" s="136"/>
      <c r="E697" s="136"/>
      <c r="F697" s="136"/>
      <c r="G697" s="136"/>
      <c r="H697" s="137"/>
    </row>
    <row r="698" spans="1:8" x14ac:dyDescent="0.2">
      <c r="A698" s="96">
        <v>22</v>
      </c>
      <c r="B698" s="145" t="s">
        <v>606</v>
      </c>
      <c r="C698" s="146"/>
      <c r="D698" s="141"/>
      <c r="E698" s="141"/>
      <c r="F698" s="141"/>
      <c r="G698" s="141"/>
      <c r="H698" s="142"/>
    </row>
    <row r="699" spans="1:8" x14ac:dyDescent="0.2">
      <c r="A699" s="96">
        <v>23</v>
      </c>
      <c r="B699" s="145" t="s">
        <v>606</v>
      </c>
      <c r="C699" s="146"/>
      <c r="D699" s="141"/>
      <c r="E699" s="141"/>
      <c r="F699" s="141"/>
      <c r="G699" s="141"/>
      <c r="H699" s="142"/>
    </row>
    <row r="700" spans="1:8" x14ac:dyDescent="0.2">
      <c r="A700" s="96">
        <v>24</v>
      </c>
      <c r="B700" s="179"/>
      <c r="C700" s="180" t="s">
        <v>307</v>
      </c>
      <c r="D700" s="99">
        <f>SUM(D694:D699)</f>
        <v>0</v>
      </c>
      <c r="E700" s="99">
        <f>SUM(E694:E699)</f>
        <v>0</v>
      </c>
      <c r="F700" s="99">
        <f>SUM(F694:F699)</f>
        <v>0</v>
      </c>
      <c r="G700" s="99">
        <f>SUM(G694:G699)</f>
        <v>0</v>
      </c>
      <c r="H700" s="100">
        <f>SUM(H694:H699)</f>
        <v>0</v>
      </c>
    </row>
    <row r="701" spans="1:8" ht="13.5" thickBot="1" x14ac:dyDescent="0.25">
      <c r="A701" s="103">
        <v>25</v>
      </c>
      <c r="B701" s="185"/>
      <c r="C701" s="187" t="s">
        <v>841</v>
      </c>
      <c r="D701" s="106">
        <f>D646+D680+D687+D692+D700</f>
        <v>0</v>
      </c>
      <c r="E701" s="106">
        <f>E646+E680+E687+E692+E700</f>
        <v>0</v>
      </c>
      <c r="F701" s="106">
        <f>F646+F680+F687+F692+F700</f>
        <v>0</v>
      </c>
      <c r="G701" s="106">
        <f>G646+G680+G687+G692+G700</f>
        <v>0</v>
      </c>
      <c r="H701" s="107">
        <f>H646+H680+H687+H692+H700</f>
        <v>0</v>
      </c>
    </row>
    <row r="702" spans="1:8" x14ac:dyDescent="0.2">
      <c r="C702" s="77" t="s">
        <v>576</v>
      </c>
    </row>
    <row r="703" spans="1:8" x14ac:dyDescent="0.2">
      <c r="B703" s="87" t="s">
        <v>309</v>
      </c>
      <c r="H703" s="88"/>
    </row>
    <row r="704" spans="1:8" hidden="1" x14ac:dyDescent="0.2"/>
    <row r="705" spans="1:8" x14ac:dyDescent="0.2">
      <c r="B705" s="4"/>
    </row>
    <row r="706" spans="1:8" x14ac:dyDescent="0.2">
      <c r="B706" s="109" t="str">
        <f>B84</f>
        <v>Request is hereby made for the adoption of the estimated budget disbursements for the fiscal year July 1, 2026, through June 30, 2027, as indicated in Column (3).</v>
      </c>
    </row>
    <row r="707" spans="1:8" x14ac:dyDescent="0.2">
      <c r="B707" s="4"/>
      <c r="C707" s="87"/>
    </row>
    <row r="708" spans="1:8" x14ac:dyDescent="0.2">
      <c r="C708" s="138" t="s">
        <v>1016</v>
      </c>
      <c r="D708" s="138" t="s">
        <v>310</v>
      </c>
      <c r="E708" s="138"/>
      <c r="F708" s="78" t="s">
        <v>311</v>
      </c>
    </row>
    <row r="709" spans="1:8" x14ac:dyDescent="0.2">
      <c r="D709" s="78" t="s">
        <v>312</v>
      </c>
      <c r="F709" s="78" t="s">
        <v>313</v>
      </c>
    </row>
    <row r="710" spans="1:8" x14ac:dyDescent="0.2">
      <c r="C710" s="4"/>
      <c r="D710" s="4"/>
      <c r="E710" s="4"/>
      <c r="F710" s="4"/>
      <c r="H710" s="88" t="s">
        <v>658</v>
      </c>
    </row>
    <row r="711" spans="1:8" ht="9" customHeight="1" thickBot="1" x14ac:dyDescent="0.25"/>
    <row r="712" spans="1:8" ht="18" x14ac:dyDescent="0.25">
      <c r="A712" s="24" t="str">
        <f>CONCATENATE('Basic Data Input'!$B$5," COUNTY")</f>
        <v>___________ COUNTY</v>
      </c>
      <c r="B712" s="25"/>
      <c r="C712" s="25"/>
      <c r="D712" s="25"/>
      <c r="E712" s="25"/>
      <c r="F712" s="26"/>
      <c r="G712" s="79" t="s">
        <v>26</v>
      </c>
      <c r="H712" s="80" t="s">
        <v>27</v>
      </c>
    </row>
    <row r="713" spans="1:8" x14ac:dyDescent="0.2">
      <c r="F713" s="81" t="s">
        <v>28</v>
      </c>
      <c r="G713" s="82">
        <v>100</v>
      </c>
      <c r="H713" s="83" t="s">
        <v>29</v>
      </c>
    </row>
    <row r="714" spans="1:8" ht="13.5" thickBot="1" x14ac:dyDescent="0.25">
      <c r="F714" s="84" t="s">
        <v>30</v>
      </c>
      <c r="G714" s="85">
        <v>621</v>
      </c>
      <c r="H714" s="86" t="s">
        <v>390</v>
      </c>
    </row>
    <row r="715" spans="1:8" x14ac:dyDescent="0.2">
      <c r="A715" s="87" t="s">
        <v>840</v>
      </c>
      <c r="H715" s="88"/>
    </row>
    <row r="716" spans="1:8" ht="13.5" thickBot="1" x14ac:dyDescent="0.25"/>
    <row r="717" spans="1:8" x14ac:dyDescent="0.2">
      <c r="A717" s="89"/>
      <c r="B717" s="90"/>
      <c r="C717" s="91"/>
      <c r="D717" s="38"/>
      <c r="E717" s="38"/>
      <c r="F717" s="194" t="str">
        <f>F6</f>
        <v>Estimated Disbursements Ensuing Year 2026 - 2027</v>
      </c>
      <c r="G717" s="39"/>
      <c r="H717" s="40"/>
    </row>
    <row r="718" spans="1:8" x14ac:dyDescent="0.2">
      <c r="A718" s="92"/>
      <c r="B718" s="43" t="s">
        <v>26</v>
      </c>
      <c r="C718" s="93"/>
      <c r="D718" s="43" t="s">
        <v>13</v>
      </c>
      <c r="E718" s="43" t="s">
        <v>13</v>
      </c>
      <c r="F718" s="43" t="s">
        <v>31</v>
      </c>
      <c r="G718" s="43" t="s">
        <v>32</v>
      </c>
      <c r="H718" s="44"/>
    </row>
    <row r="719" spans="1:8" x14ac:dyDescent="0.2">
      <c r="A719" s="94"/>
      <c r="B719" s="48" t="s">
        <v>33</v>
      </c>
      <c r="C719" s="95"/>
      <c r="D719" s="193" t="str">
        <f>D8</f>
        <v>2024 - 2025</v>
      </c>
      <c r="E719" s="193" t="str">
        <f>E8</f>
        <v>2025 - 2026</v>
      </c>
      <c r="F719" s="43" t="s">
        <v>34</v>
      </c>
      <c r="G719" s="43" t="s">
        <v>35</v>
      </c>
      <c r="H719" s="44" t="s">
        <v>36</v>
      </c>
    </row>
    <row r="720" spans="1:8" x14ac:dyDescent="0.2">
      <c r="A720" s="96"/>
      <c r="B720" s="179" t="s">
        <v>250</v>
      </c>
      <c r="C720" s="180" t="s">
        <v>241</v>
      </c>
      <c r="D720" s="52">
        <v>1</v>
      </c>
      <c r="E720" s="52">
        <v>2</v>
      </c>
      <c r="F720" s="52">
        <v>3</v>
      </c>
      <c r="G720" s="52">
        <v>4</v>
      </c>
      <c r="H720" s="53">
        <v>5</v>
      </c>
    </row>
    <row r="721" spans="1:8" x14ac:dyDescent="0.2">
      <c r="A721" s="96">
        <v>1</v>
      </c>
      <c r="B721" s="179" t="s">
        <v>242</v>
      </c>
      <c r="C721" s="180" t="s">
        <v>243</v>
      </c>
      <c r="D721" s="136"/>
      <c r="E721" s="136"/>
      <c r="F721" s="136"/>
      <c r="G721" s="136"/>
      <c r="H721" s="137"/>
    </row>
    <row r="722" spans="1:8" x14ac:dyDescent="0.2">
      <c r="A722" s="96">
        <v>2</v>
      </c>
      <c r="B722" s="179" t="s">
        <v>244</v>
      </c>
      <c r="C722" s="180" t="s">
        <v>245</v>
      </c>
      <c r="D722" s="136"/>
      <c r="E722" s="136"/>
      <c r="F722" s="136"/>
      <c r="G722" s="136"/>
      <c r="H722" s="137"/>
    </row>
    <row r="723" spans="1:8" x14ac:dyDescent="0.2">
      <c r="A723" s="96">
        <v>3</v>
      </c>
      <c r="B723" s="179" t="s">
        <v>246</v>
      </c>
      <c r="C723" s="180" t="s">
        <v>247</v>
      </c>
      <c r="D723" s="141"/>
      <c r="E723" s="141"/>
      <c r="F723" s="141"/>
      <c r="G723" s="141"/>
      <c r="H723" s="142"/>
    </row>
    <row r="724" spans="1:8" x14ac:dyDescent="0.2">
      <c r="A724" s="96">
        <v>4</v>
      </c>
      <c r="B724" s="179" t="s">
        <v>248</v>
      </c>
      <c r="C724" s="180" t="s">
        <v>249</v>
      </c>
      <c r="D724" s="136"/>
      <c r="E724" s="136"/>
      <c r="F724" s="136"/>
      <c r="G724" s="136"/>
      <c r="H724" s="137"/>
    </row>
    <row r="725" spans="1:8" x14ac:dyDescent="0.2">
      <c r="A725" s="96">
        <v>5</v>
      </c>
      <c r="B725" s="179" t="s">
        <v>251</v>
      </c>
      <c r="C725" s="180" t="s">
        <v>252</v>
      </c>
      <c r="D725" s="141"/>
      <c r="E725" s="141"/>
      <c r="F725" s="141"/>
      <c r="G725" s="141"/>
      <c r="H725" s="142"/>
    </row>
    <row r="726" spans="1:8" x14ac:dyDescent="0.2">
      <c r="A726" s="96">
        <v>6</v>
      </c>
      <c r="B726" s="145" t="s">
        <v>602</v>
      </c>
      <c r="C726" s="146"/>
      <c r="D726" s="136"/>
      <c r="E726" s="136"/>
      <c r="F726" s="136"/>
      <c r="G726" s="136"/>
      <c r="H726" s="137"/>
    </row>
    <row r="727" spans="1:8" x14ac:dyDescent="0.2">
      <c r="A727" s="96">
        <v>7</v>
      </c>
      <c r="B727" s="145" t="s">
        <v>602</v>
      </c>
      <c r="C727" s="146"/>
      <c r="D727" s="136"/>
      <c r="E727" s="136"/>
      <c r="F727" s="136"/>
      <c r="G727" s="136"/>
      <c r="H727" s="137"/>
    </row>
    <row r="728" spans="1:8" x14ac:dyDescent="0.2">
      <c r="A728" s="96">
        <v>8</v>
      </c>
      <c r="B728" s="145" t="s">
        <v>602</v>
      </c>
      <c r="C728" s="146"/>
      <c r="D728" s="136"/>
      <c r="E728" s="136"/>
      <c r="F728" s="136"/>
      <c r="G728" s="136"/>
      <c r="H728" s="137"/>
    </row>
    <row r="729" spans="1:8" x14ac:dyDescent="0.2">
      <c r="A729" s="96">
        <v>9</v>
      </c>
      <c r="B729" s="145" t="s">
        <v>602</v>
      </c>
      <c r="C729" s="146"/>
      <c r="D729" s="136"/>
      <c r="E729" s="136"/>
      <c r="F729" s="136"/>
      <c r="G729" s="136"/>
      <c r="H729" s="137"/>
    </row>
    <row r="730" spans="1:8" x14ac:dyDescent="0.2">
      <c r="A730" s="96">
        <v>10</v>
      </c>
      <c r="B730" s="145" t="s">
        <v>602</v>
      </c>
      <c r="C730" s="146"/>
      <c r="D730" s="136"/>
      <c r="E730" s="136"/>
      <c r="F730" s="136"/>
      <c r="G730" s="136"/>
      <c r="H730" s="137"/>
    </row>
    <row r="731" spans="1:8" x14ac:dyDescent="0.2">
      <c r="A731" s="96">
        <v>11</v>
      </c>
      <c r="B731" s="145" t="s">
        <v>602</v>
      </c>
      <c r="C731" s="146"/>
      <c r="D731" s="136"/>
      <c r="E731" s="136"/>
      <c r="F731" s="136"/>
      <c r="G731" s="136"/>
      <c r="H731" s="137"/>
    </row>
    <row r="732" spans="1:8" x14ac:dyDescent="0.2">
      <c r="A732" s="96">
        <v>12</v>
      </c>
      <c r="B732" s="145" t="s">
        <v>602</v>
      </c>
      <c r="C732" s="146"/>
      <c r="D732" s="136"/>
      <c r="E732" s="136"/>
      <c r="F732" s="136"/>
      <c r="G732" s="136"/>
      <c r="H732" s="137"/>
    </row>
    <row r="733" spans="1:8" x14ac:dyDescent="0.2">
      <c r="A733" s="96">
        <v>13</v>
      </c>
      <c r="B733" s="145" t="s">
        <v>602</v>
      </c>
      <c r="C733" s="146"/>
      <c r="D733" s="136"/>
      <c r="E733" s="136"/>
      <c r="F733" s="136"/>
      <c r="G733" s="136"/>
      <c r="H733" s="137"/>
    </row>
    <row r="734" spans="1:8" x14ac:dyDescent="0.2">
      <c r="A734" s="96">
        <v>14</v>
      </c>
      <c r="B734" s="179"/>
      <c r="C734" s="180" t="s">
        <v>261</v>
      </c>
      <c r="D734" s="101">
        <f>SUM(D721:D733)</f>
        <v>0</v>
      </c>
      <c r="E734" s="101">
        <f>SUM(E721:E733)</f>
        <v>0</v>
      </c>
      <c r="F734" s="101">
        <f>SUM(F721:F733)</f>
        <v>0</v>
      </c>
      <c r="G734" s="101">
        <f>SUM(G721:G733)</f>
        <v>0</v>
      </c>
      <c r="H734" s="102">
        <f>SUM(H721:H733)</f>
        <v>0</v>
      </c>
    </row>
    <row r="735" spans="1:8" x14ac:dyDescent="0.2">
      <c r="A735" s="96">
        <v>15</v>
      </c>
      <c r="B735" s="179" t="s">
        <v>365</v>
      </c>
      <c r="C735" s="180" t="s">
        <v>263</v>
      </c>
      <c r="D735" s="429"/>
      <c r="E735" s="429"/>
      <c r="F735" s="429"/>
      <c r="G735" s="429"/>
      <c r="H735" s="430"/>
    </row>
    <row r="736" spans="1:8" x14ac:dyDescent="0.2">
      <c r="A736" s="96">
        <v>16</v>
      </c>
      <c r="B736" s="179" t="s">
        <v>264</v>
      </c>
      <c r="C736" s="180" t="s">
        <v>265</v>
      </c>
      <c r="D736" s="136"/>
      <c r="E736" s="136"/>
      <c r="F736" s="136"/>
      <c r="G736" s="136"/>
      <c r="H736" s="137"/>
    </row>
    <row r="737" spans="1:8" x14ac:dyDescent="0.2">
      <c r="A737" s="96">
        <v>17</v>
      </c>
      <c r="B737" s="179" t="s">
        <v>266</v>
      </c>
      <c r="C737" s="180" t="s">
        <v>267</v>
      </c>
      <c r="D737" s="136"/>
      <c r="E737" s="136"/>
      <c r="F737" s="136"/>
      <c r="G737" s="136"/>
      <c r="H737" s="137"/>
    </row>
    <row r="738" spans="1:8" x14ac:dyDescent="0.2">
      <c r="A738" s="96">
        <v>18</v>
      </c>
      <c r="B738" s="179" t="s">
        <v>273</v>
      </c>
      <c r="C738" s="180" t="s">
        <v>330</v>
      </c>
      <c r="D738" s="136"/>
      <c r="E738" s="136"/>
      <c r="F738" s="136"/>
      <c r="G738" s="136"/>
      <c r="H738" s="137"/>
    </row>
    <row r="739" spans="1:8" x14ac:dyDescent="0.2">
      <c r="A739" s="96">
        <v>19</v>
      </c>
      <c r="B739" s="179"/>
      <c r="C739" s="180" t="s">
        <v>277</v>
      </c>
      <c r="D739" s="447"/>
      <c r="E739" s="447"/>
      <c r="F739" s="447"/>
      <c r="G739" s="447"/>
      <c r="H739" s="448"/>
    </row>
    <row r="740" spans="1:8" x14ac:dyDescent="0.2">
      <c r="A740" s="96">
        <v>20</v>
      </c>
      <c r="B740" s="179" t="s">
        <v>694</v>
      </c>
      <c r="C740" s="180" t="s">
        <v>278</v>
      </c>
      <c r="D740" s="141"/>
      <c r="E740" s="141"/>
      <c r="F740" s="141"/>
      <c r="G740" s="141"/>
      <c r="H740" s="142"/>
    </row>
    <row r="741" spans="1:8" x14ac:dyDescent="0.2">
      <c r="A741" s="96">
        <v>21</v>
      </c>
      <c r="B741" s="179" t="s">
        <v>279</v>
      </c>
      <c r="C741" s="180" t="s">
        <v>280</v>
      </c>
      <c r="D741" s="136"/>
      <c r="E741" s="136"/>
      <c r="F741" s="136"/>
      <c r="G741" s="136"/>
      <c r="H741" s="137"/>
    </row>
    <row r="742" spans="1:8" x14ac:dyDescent="0.2">
      <c r="A742" s="96">
        <v>22</v>
      </c>
      <c r="B742" s="179" t="s">
        <v>281</v>
      </c>
      <c r="C742" s="180" t="s">
        <v>282</v>
      </c>
      <c r="D742" s="141"/>
      <c r="E742" s="141"/>
      <c r="F742" s="141"/>
      <c r="G742" s="141"/>
      <c r="H742" s="142"/>
    </row>
    <row r="743" spans="1:8" x14ac:dyDescent="0.2">
      <c r="A743" s="96">
        <v>23</v>
      </c>
      <c r="B743" s="179" t="s">
        <v>331</v>
      </c>
      <c r="C743" s="180" t="s">
        <v>284</v>
      </c>
      <c r="D743" s="141"/>
      <c r="E743" s="141"/>
      <c r="F743" s="141"/>
      <c r="G743" s="141"/>
      <c r="H743" s="142"/>
    </row>
    <row r="744" spans="1:8" x14ac:dyDescent="0.2">
      <c r="A744" s="96">
        <v>24</v>
      </c>
      <c r="B744" s="179" t="s">
        <v>650</v>
      </c>
      <c r="C744" s="180" t="s">
        <v>651</v>
      </c>
      <c r="D744" s="136"/>
      <c r="E744" s="136"/>
      <c r="F744" s="136"/>
      <c r="G744" s="136"/>
      <c r="H744" s="137"/>
    </row>
    <row r="745" spans="1:8" x14ac:dyDescent="0.2">
      <c r="A745" s="96">
        <v>25</v>
      </c>
      <c r="B745" s="179" t="s">
        <v>333</v>
      </c>
      <c r="C745" s="180" t="s">
        <v>652</v>
      </c>
      <c r="D745" s="136"/>
      <c r="E745" s="136"/>
      <c r="F745" s="136"/>
      <c r="G745" s="136"/>
      <c r="H745" s="137"/>
    </row>
    <row r="746" spans="1:8" x14ac:dyDescent="0.2">
      <c r="A746" s="96">
        <v>26</v>
      </c>
      <c r="B746" s="145" t="s">
        <v>603</v>
      </c>
      <c r="C746" s="146"/>
      <c r="D746" s="136"/>
      <c r="E746" s="136"/>
      <c r="F746" s="136"/>
      <c r="G746" s="136"/>
      <c r="H746" s="137"/>
    </row>
    <row r="747" spans="1:8" x14ac:dyDescent="0.2">
      <c r="A747" s="96">
        <v>27</v>
      </c>
      <c r="B747" s="145" t="s">
        <v>603</v>
      </c>
      <c r="C747" s="146"/>
      <c r="D747" s="136"/>
      <c r="E747" s="136"/>
      <c r="F747" s="136"/>
      <c r="G747" s="136"/>
      <c r="H747" s="137"/>
    </row>
    <row r="748" spans="1:8" x14ac:dyDescent="0.2">
      <c r="A748" s="96">
        <v>28</v>
      </c>
      <c r="B748" s="145" t="s">
        <v>603</v>
      </c>
      <c r="C748" s="146"/>
      <c r="D748" s="141"/>
      <c r="E748" s="141"/>
      <c r="F748" s="141"/>
      <c r="G748" s="141"/>
      <c r="H748" s="142"/>
    </row>
    <row r="749" spans="1:8" x14ac:dyDescent="0.2">
      <c r="A749" s="96">
        <v>29</v>
      </c>
      <c r="B749" s="145" t="s">
        <v>603</v>
      </c>
      <c r="C749" s="146"/>
      <c r="D749" s="136"/>
      <c r="E749" s="136"/>
      <c r="F749" s="136"/>
      <c r="G749" s="136"/>
      <c r="H749" s="137"/>
    </row>
    <row r="750" spans="1:8" x14ac:dyDescent="0.2">
      <c r="A750" s="96">
        <v>30</v>
      </c>
      <c r="B750" s="145" t="s">
        <v>603</v>
      </c>
      <c r="C750" s="146"/>
      <c r="D750" s="141"/>
      <c r="E750" s="141"/>
      <c r="F750" s="136"/>
      <c r="G750" s="136"/>
      <c r="H750" s="137"/>
    </row>
    <row r="751" spans="1:8" x14ac:dyDescent="0.2">
      <c r="A751" s="96">
        <v>31</v>
      </c>
      <c r="B751" s="145" t="s">
        <v>603</v>
      </c>
      <c r="C751" s="146"/>
      <c r="D751" s="141"/>
      <c r="E751" s="141"/>
      <c r="F751" s="136"/>
      <c r="G751" s="136"/>
      <c r="H751" s="137"/>
    </row>
    <row r="752" spans="1:8" ht="13.5" thickBot="1" x14ac:dyDescent="0.25">
      <c r="A752" s="103">
        <v>32</v>
      </c>
      <c r="B752" s="147" t="s">
        <v>603</v>
      </c>
      <c r="C752" s="148"/>
      <c r="D752" s="143"/>
      <c r="E752" s="143"/>
      <c r="F752" s="143"/>
      <c r="G752" s="143"/>
      <c r="H752" s="144"/>
    </row>
    <row r="753" spans="1:8" ht="6" customHeight="1" x14ac:dyDescent="0.2"/>
    <row r="754" spans="1:8" x14ac:dyDescent="0.2">
      <c r="H754" s="88" t="s">
        <v>660</v>
      </c>
    </row>
    <row r="755" spans="1:8" ht="9" customHeight="1" thickBot="1" x14ac:dyDescent="0.25"/>
    <row r="756" spans="1:8" ht="18" x14ac:dyDescent="0.25">
      <c r="A756" s="24" t="str">
        <f>CONCATENATE('Basic Data Input'!$B$5," COUNTY")</f>
        <v>___________ COUNTY</v>
      </c>
      <c r="B756" s="25"/>
      <c r="C756" s="25"/>
      <c r="D756" s="25"/>
      <c r="E756" s="25"/>
      <c r="F756" s="26"/>
      <c r="G756" s="79" t="s">
        <v>26</v>
      </c>
      <c r="H756" s="80" t="s">
        <v>27</v>
      </c>
    </row>
    <row r="757" spans="1:8" x14ac:dyDescent="0.2">
      <c r="F757" s="81" t="s">
        <v>28</v>
      </c>
      <c r="G757" s="82">
        <v>100</v>
      </c>
      <c r="H757" s="83" t="s">
        <v>29</v>
      </c>
    </row>
    <row r="758" spans="1:8" ht="13.5" thickBot="1" x14ac:dyDescent="0.25">
      <c r="F758" s="84" t="s">
        <v>30</v>
      </c>
      <c r="G758" s="85">
        <v>621</v>
      </c>
      <c r="H758" s="86" t="s">
        <v>390</v>
      </c>
    </row>
    <row r="759" spans="1:8" x14ac:dyDescent="0.2">
      <c r="A759" s="87" t="s">
        <v>840</v>
      </c>
      <c r="H759" s="88"/>
    </row>
    <row r="760" spans="1:8" ht="13.5" thickBot="1" x14ac:dyDescent="0.25"/>
    <row r="761" spans="1:8" x14ac:dyDescent="0.2">
      <c r="A761" s="89"/>
      <c r="B761" s="90"/>
      <c r="C761" s="91"/>
      <c r="D761" s="38"/>
      <c r="E761" s="38"/>
      <c r="F761" s="194" t="str">
        <f>F6</f>
        <v>Estimated Disbursements Ensuing Year 2026 - 2027</v>
      </c>
      <c r="G761" s="39"/>
      <c r="H761" s="40"/>
    </row>
    <row r="762" spans="1:8" x14ac:dyDescent="0.2">
      <c r="A762" s="92"/>
      <c r="B762" s="43" t="s">
        <v>26</v>
      </c>
      <c r="C762" s="93"/>
      <c r="D762" s="43" t="s">
        <v>13</v>
      </c>
      <c r="E762" s="43" t="s">
        <v>13</v>
      </c>
      <c r="F762" s="43" t="s">
        <v>31</v>
      </c>
      <c r="G762" s="43" t="s">
        <v>32</v>
      </c>
      <c r="H762" s="44"/>
    </row>
    <row r="763" spans="1:8" x14ac:dyDescent="0.2">
      <c r="A763" s="94"/>
      <c r="B763" s="48" t="s">
        <v>33</v>
      </c>
      <c r="C763" s="95"/>
      <c r="D763" s="193" t="str">
        <f>D8</f>
        <v>2024 - 2025</v>
      </c>
      <c r="E763" s="193" t="str">
        <f>E8</f>
        <v>2025 - 2026</v>
      </c>
      <c r="F763" s="43" t="s">
        <v>34</v>
      </c>
      <c r="G763" s="43" t="s">
        <v>35</v>
      </c>
      <c r="H763" s="44" t="s">
        <v>36</v>
      </c>
    </row>
    <row r="764" spans="1:8" x14ac:dyDescent="0.2">
      <c r="A764" s="96"/>
      <c r="B764" s="179" t="s">
        <v>365</v>
      </c>
      <c r="C764" s="180" t="s">
        <v>288</v>
      </c>
      <c r="D764" s="52">
        <v>1</v>
      </c>
      <c r="E764" s="52">
        <v>2</v>
      </c>
      <c r="F764" s="52">
        <v>3</v>
      </c>
      <c r="G764" s="52">
        <v>4</v>
      </c>
      <c r="H764" s="53">
        <v>5</v>
      </c>
    </row>
    <row r="765" spans="1:8" x14ac:dyDescent="0.2">
      <c r="A765" s="96">
        <v>1</v>
      </c>
      <c r="B765" s="145" t="s">
        <v>603</v>
      </c>
      <c r="C765" s="146"/>
      <c r="D765" s="136"/>
      <c r="E765" s="136"/>
      <c r="F765" s="136"/>
      <c r="G765" s="136"/>
      <c r="H765" s="137"/>
    </row>
    <row r="766" spans="1:8" x14ac:dyDescent="0.2">
      <c r="A766" s="96">
        <v>2</v>
      </c>
      <c r="B766" s="145" t="s">
        <v>603</v>
      </c>
      <c r="C766" s="146"/>
      <c r="D766" s="136"/>
      <c r="E766" s="136"/>
      <c r="F766" s="136"/>
      <c r="G766" s="136"/>
      <c r="H766" s="137"/>
    </row>
    <row r="767" spans="1:8" x14ac:dyDescent="0.2">
      <c r="A767" s="96">
        <v>3</v>
      </c>
      <c r="B767" s="145" t="s">
        <v>603</v>
      </c>
      <c r="C767" s="146"/>
      <c r="D767" s="141"/>
      <c r="E767" s="141"/>
      <c r="F767" s="141"/>
      <c r="G767" s="141"/>
      <c r="H767" s="142"/>
    </row>
    <row r="768" spans="1:8" x14ac:dyDescent="0.2">
      <c r="A768" s="96">
        <v>4</v>
      </c>
      <c r="B768" s="179"/>
      <c r="C768" s="180" t="s">
        <v>289</v>
      </c>
      <c r="D768" s="99">
        <f>SUM(D736:D752,D765:D767)</f>
        <v>0</v>
      </c>
      <c r="E768" s="99">
        <f>SUM(E736:E752,E765:E767)</f>
        <v>0</v>
      </c>
      <c r="F768" s="99">
        <f>SUM(F736:F752,F765:F767)</f>
        <v>0</v>
      </c>
      <c r="G768" s="99">
        <f>SUM(G736:G752,G765:G767)</f>
        <v>0</v>
      </c>
      <c r="H768" s="100">
        <f>SUM(H736:H752,H765:H767)</f>
        <v>0</v>
      </c>
    </row>
    <row r="769" spans="1:8" x14ac:dyDescent="0.2">
      <c r="A769" s="96">
        <v>5</v>
      </c>
      <c r="B769" s="179" t="s">
        <v>727</v>
      </c>
      <c r="C769" s="180" t="s">
        <v>290</v>
      </c>
      <c r="D769" s="429"/>
      <c r="E769" s="429"/>
      <c r="F769" s="429"/>
      <c r="G769" s="429"/>
      <c r="H769" s="430"/>
    </row>
    <row r="770" spans="1:8" x14ac:dyDescent="0.2">
      <c r="A770" s="96">
        <v>6</v>
      </c>
      <c r="B770" s="179" t="s">
        <v>291</v>
      </c>
      <c r="C770" s="180" t="s">
        <v>292</v>
      </c>
      <c r="D770" s="136"/>
      <c r="E770" s="136"/>
      <c r="F770" s="136"/>
      <c r="G770" s="136"/>
      <c r="H770" s="137"/>
    </row>
    <row r="771" spans="1:8" x14ac:dyDescent="0.2">
      <c r="A771" s="96">
        <v>7</v>
      </c>
      <c r="B771" s="145" t="s">
        <v>604</v>
      </c>
      <c r="C771" s="146"/>
      <c r="D771" s="136"/>
      <c r="E771" s="136"/>
      <c r="F771" s="136"/>
      <c r="G771" s="136"/>
      <c r="H771" s="137"/>
    </row>
    <row r="772" spans="1:8" x14ac:dyDescent="0.2">
      <c r="A772" s="96">
        <v>8</v>
      </c>
      <c r="B772" s="145" t="s">
        <v>604</v>
      </c>
      <c r="C772" s="146"/>
      <c r="D772" s="136"/>
      <c r="E772" s="136"/>
      <c r="F772" s="136"/>
      <c r="G772" s="136"/>
      <c r="H772" s="137"/>
    </row>
    <row r="773" spans="1:8" x14ac:dyDescent="0.2">
      <c r="A773" s="96">
        <v>9</v>
      </c>
      <c r="B773" s="145" t="s">
        <v>604</v>
      </c>
      <c r="C773" s="146"/>
      <c r="D773" s="136"/>
      <c r="E773" s="136"/>
      <c r="F773" s="136"/>
      <c r="G773" s="136"/>
      <c r="H773" s="137"/>
    </row>
    <row r="774" spans="1:8" x14ac:dyDescent="0.2">
      <c r="A774" s="96">
        <v>10</v>
      </c>
      <c r="B774" s="145" t="s">
        <v>604</v>
      </c>
      <c r="C774" s="146"/>
      <c r="D774" s="136"/>
      <c r="E774" s="136"/>
      <c r="F774" s="136"/>
      <c r="G774" s="136"/>
      <c r="H774" s="137"/>
    </row>
    <row r="775" spans="1:8" x14ac:dyDescent="0.2">
      <c r="A775" s="96">
        <v>11</v>
      </c>
      <c r="B775" s="179"/>
      <c r="C775" s="180" t="s">
        <v>293</v>
      </c>
      <c r="D775" s="99">
        <f>SUM(D770:D774)</f>
        <v>0</v>
      </c>
      <c r="E775" s="99">
        <f>SUM(E770:E774)</f>
        <v>0</v>
      </c>
      <c r="F775" s="99">
        <f>SUM(F770:F774)</f>
        <v>0</v>
      </c>
      <c r="G775" s="99">
        <f>SUM(G770:G774)</f>
        <v>0</v>
      </c>
      <c r="H775" s="100">
        <f>SUM(H770:H774)</f>
        <v>0</v>
      </c>
    </row>
    <row r="776" spans="1:8" x14ac:dyDescent="0.2">
      <c r="A776" s="96">
        <v>12</v>
      </c>
      <c r="B776" s="179" t="s">
        <v>738</v>
      </c>
      <c r="C776" s="180" t="s">
        <v>294</v>
      </c>
      <c r="D776" s="429"/>
      <c r="E776" s="429"/>
      <c r="F776" s="429"/>
      <c r="G776" s="429"/>
      <c r="H776" s="430"/>
    </row>
    <row r="777" spans="1:8" x14ac:dyDescent="0.2">
      <c r="A777" s="96">
        <v>13</v>
      </c>
      <c r="B777" s="179" t="s">
        <v>295</v>
      </c>
      <c r="C777" s="180" t="s">
        <v>296</v>
      </c>
      <c r="D777" s="136"/>
      <c r="E777" s="136"/>
      <c r="F777" s="136"/>
      <c r="G777" s="136"/>
      <c r="H777" s="137"/>
    </row>
    <row r="778" spans="1:8" x14ac:dyDescent="0.2">
      <c r="A778" s="96">
        <v>14</v>
      </c>
      <c r="B778" s="145" t="s">
        <v>605</v>
      </c>
      <c r="C778" s="146"/>
      <c r="D778" s="141"/>
      <c r="E778" s="141"/>
      <c r="F778" s="141"/>
      <c r="G778" s="141"/>
      <c r="H778" s="142"/>
    </row>
    <row r="779" spans="1:8" x14ac:dyDescent="0.2">
      <c r="A779" s="96">
        <v>15</v>
      </c>
      <c r="B779" s="145" t="s">
        <v>605</v>
      </c>
      <c r="C779" s="146"/>
      <c r="D779" s="141"/>
      <c r="E779" s="141"/>
      <c r="F779" s="141"/>
      <c r="G779" s="141"/>
      <c r="H779" s="142"/>
    </row>
    <row r="780" spans="1:8" x14ac:dyDescent="0.2">
      <c r="A780" s="96">
        <v>16</v>
      </c>
      <c r="B780" s="179"/>
      <c r="C780" s="180" t="s">
        <v>297</v>
      </c>
      <c r="D780" s="99">
        <f>SUM(D777:D779)</f>
        <v>0</v>
      </c>
      <c r="E780" s="99">
        <f>SUM(E777:E779)</f>
        <v>0</v>
      </c>
      <c r="F780" s="99">
        <f>SUM(F777:F779)</f>
        <v>0</v>
      </c>
      <c r="G780" s="99">
        <f>SUM(G777:G779)</f>
        <v>0</v>
      </c>
      <c r="H780" s="100">
        <f>SUM(H777:H779)</f>
        <v>0</v>
      </c>
    </row>
    <row r="781" spans="1:8" x14ac:dyDescent="0.2">
      <c r="A781" s="96">
        <v>17</v>
      </c>
      <c r="B781" s="179" t="s">
        <v>739</v>
      </c>
      <c r="C781" s="180" t="s">
        <v>298</v>
      </c>
      <c r="D781" s="429"/>
      <c r="E781" s="429"/>
      <c r="F781" s="429"/>
      <c r="G781" s="429"/>
      <c r="H781" s="430"/>
    </row>
    <row r="782" spans="1:8" x14ac:dyDescent="0.2">
      <c r="A782" s="96">
        <v>18</v>
      </c>
      <c r="B782" s="179" t="s">
        <v>301</v>
      </c>
      <c r="C782" s="180" t="s">
        <v>302</v>
      </c>
      <c r="D782" s="136"/>
      <c r="E782" s="136"/>
      <c r="F782" s="136"/>
      <c r="G782" s="136"/>
      <c r="H782" s="137"/>
    </row>
    <row r="783" spans="1:8" x14ac:dyDescent="0.2">
      <c r="A783" s="96">
        <v>19</v>
      </c>
      <c r="B783" s="179" t="s">
        <v>332</v>
      </c>
      <c r="C783" s="180" t="s">
        <v>300</v>
      </c>
      <c r="D783" s="136"/>
      <c r="E783" s="136"/>
      <c r="F783" s="136"/>
      <c r="G783" s="136"/>
      <c r="H783" s="137"/>
    </row>
    <row r="784" spans="1:8" x14ac:dyDescent="0.2">
      <c r="A784" s="96">
        <v>20</v>
      </c>
      <c r="B784" s="145" t="s">
        <v>606</v>
      </c>
      <c r="C784" s="146"/>
      <c r="D784" s="141"/>
      <c r="E784" s="141"/>
      <c r="F784" s="141"/>
      <c r="G784" s="141"/>
      <c r="H784" s="142"/>
    </row>
    <row r="785" spans="1:8" x14ac:dyDescent="0.2">
      <c r="A785" s="96">
        <v>21</v>
      </c>
      <c r="B785" s="145" t="s">
        <v>606</v>
      </c>
      <c r="C785" s="146"/>
      <c r="D785" s="136"/>
      <c r="E785" s="136"/>
      <c r="F785" s="136"/>
      <c r="G785" s="136"/>
      <c r="H785" s="137"/>
    </row>
    <row r="786" spans="1:8" x14ac:dyDescent="0.2">
      <c r="A786" s="96">
        <v>22</v>
      </c>
      <c r="B786" s="145" t="s">
        <v>606</v>
      </c>
      <c r="C786" s="146"/>
      <c r="D786" s="141"/>
      <c r="E786" s="141"/>
      <c r="F786" s="141"/>
      <c r="G786" s="141"/>
      <c r="H786" s="142"/>
    </row>
    <row r="787" spans="1:8" x14ac:dyDescent="0.2">
      <c r="A787" s="96">
        <v>23</v>
      </c>
      <c r="B787" s="145" t="s">
        <v>606</v>
      </c>
      <c r="C787" s="146"/>
      <c r="D787" s="141"/>
      <c r="E787" s="141"/>
      <c r="F787" s="141"/>
      <c r="G787" s="141"/>
      <c r="H787" s="142"/>
    </row>
    <row r="788" spans="1:8" x14ac:dyDescent="0.2">
      <c r="A788" s="96">
        <v>24</v>
      </c>
      <c r="B788" s="179"/>
      <c r="C788" s="180" t="s">
        <v>307</v>
      </c>
      <c r="D788" s="99">
        <f>SUM(D782:D787)</f>
        <v>0</v>
      </c>
      <c r="E788" s="99">
        <f>SUM(E782:E787)</f>
        <v>0</v>
      </c>
      <c r="F788" s="99">
        <f>SUM(F782:F787)</f>
        <v>0</v>
      </c>
      <c r="G788" s="99">
        <f>SUM(G782:G787)</f>
        <v>0</v>
      </c>
      <c r="H788" s="100">
        <f>SUM(H782:H787)</f>
        <v>0</v>
      </c>
    </row>
    <row r="789" spans="1:8" ht="13.5" thickBot="1" x14ac:dyDescent="0.25">
      <c r="A789" s="103">
        <v>25</v>
      </c>
      <c r="B789" s="185"/>
      <c r="C789" s="187" t="s">
        <v>841</v>
      </c>
      <c r="D789" s="106">
        <f>D734+D768+D775+D780+D788</f>
        <v>0</v>
      </c>
      <c r="E789" s="106">
        <f>E734+E768+E775+E780+E788</f>
        <v>0</v>
      </c>
      <c r="F789" s="106">
        <f>F734+F768+F775+F780+F788</f>
        <v>0</v>
      </c>
      <c r="G789" s="106">
        <f>G734+G768+G775+G780+G788</f>
        <v>0</v>
      </c>
      <c r="H789" s="107">
        <f>H734+H768+H775+H780+H788</f>
        <v>0</v>
      </c>
    </row>
    <row r="790" spans="1:8" x14ac:dyDescent="0.2">
      <c r="C790" s="77" t="s">
        <v>608</v>
      </c>
    </row>
    <row r="791" spans="1:8" x14ac:dyDescent="0.2">
      <c r="H791" s="88"/>
    </row>
    <row r="792" spans="1:8" ht="6" customHeight="1" x14ac:dyDescent="0.2"/>
    <row r="793" spans="1:8" x14ac:dyDescent="0.2">
      <c r="B793" s="87" t="s">
        <v>309</v>
      </c>
    </row>
    <row r="795" spans="1:8" x14ac:dyDescent="0.2">
      <c r="B795" s="109" t="str">
        <f>B84</f>
        <v>Request is hereby made for the adoption of the estimated budget disbursements for the fiscal year July 1, 2026, through June 30, 2027, as indicated in Column (3).</v>
      </c>
      <c r="C795" s="87"/>
    </row>
    <row r="797" spans="1:8" x14ac:dyDescent="0.2">
      <c r="C797" s="138" t="s">
        <v>1016</v>
      </c>
      <c r="D797" s="138" t="s">
        <v>310</v>
      </c>
      <c r="E797" s="138"/>
      <c r="F797" s="78" t="s">
        <v>311</v>
      </c>
    </row>
    <row r="798" spans="1:8" x14ac:dyDescent="0.2">
      <c r="D798" s="78" t="s">
        <v>312</v>
      </c>
      <c r="F798" s="78" t="s">
        <v>313</v>
      </c>
    </row>
    <row r="799" spans="1:8" x14ac:dyDescent="0.2">
      <c r="D799" s="4"/>
      <c r="E799" s="4"/>
      <c r="F799" s="4"/>
      <c r="H799" s="88" t="s">
        <v>663</v>
      </c>
    </row>
    <row r="800" spans="1:8" ht="9" customHeight="1" thickBot="1" x14ac:dyDescent="0.25"/>
    <row r="801" spans="1:8" ht="18" x14ac:dyDescent="0.25">
      <c r="A801" s="24" t="str">
        <f>CONCATENATE('Basic Data Input'!$B$5," COUNTY")</f>
        <v>___________ COUNTY</v>
      </c>
      <c r="B801" s="25"/>
      <c r="C801" s="25"/>
      <c r="D801" s="25"/>
      <c r="E801" s="25"/>
      <c r="F801" s="26"/>
      <c r="G801" s="79" t="s">
        <v>26</v>
      </c>
      <c r="H801" s="80" t="s">
        <v>27</v>
      </c>
    </row>
    <row r="802" spans="1:8" x14ac:dyDescent="0.2">
      <c r="F802" s="81" t="s">
        <v>28</v>
      </c>
      <c r="G802" s="82">
        <v>100</v>
      </c>
      <c r="H802" s="83" t="s">
        <v>29</v>
      </c>
    </row>
    <row r="803" spans="1:8" ht="13.5" thickBot="1" x14ac:dyDescent="0.25">
      <c r="F803" s="84" t="s">
        <v>30</v>
      </c>
      <c r="G803" s="85">
        <v>622</v>
      </c>
      <c r="H803" s="86" t="s">
        <v>659</v>
      </c>
    </row>
    <row r="804" spans="1:8" x14ac:dyDescent="0.2">
      <c r="A804" s="87" t="s">
        <v>840</v>
      </c>
      <c r="H804" s="88"/>
    </row>
    <row r="805" spans="1:8" ht="13.5" thickBot="1" x14ac:dyDescent="0.25"/>
    <row r="806" spans="1:8" x14ac:dyDescent="0.2">
      <c r="A806" s="89"/>
      <c r="B806" s="90"/>
      <c r="C806" s="91"/>
      <c r="D806" s="38"/>
      <c r="E806" s="38"/>
      <c r="F806" s="194" t="str">
        <f>F6</f>
        <v>Estimated Disbursements Ensuing Year 2026 - 2027</v>
      </c>
      <c r="G806" s="39"/>
      <c r="H806" s="40"/>
    </row>
    <row r="807" spans="1:8" x14ac:dyDescent="0.2">
      <c r="A807" s="92"/>
      <c r="B807" s="43" t="s">
        <v>26</v>
      </c>
      <c r="C807" s="93"/>
      <c r="D807" s="43" t="s">
        <v>13</v>
      </c>
      <c r="E807" s="43" t="s">
        <v>13</v>
      </c>
      <c r="F807" s="43" t="s">
        <v>31</v>
      </c>
      <c r="G807" s="43" t="s">
        <v>32</v>
      </c>
      <c r="H807" s="44"/>
    </row>
    <row r="808" spans="1:8" x14ac:dyDescent="0.2">
      <c r="A808" s="94"/>
      <c r="B808" s="48" t="s">
        <v>33</v>
      </c>
      <c r="C808" s="95"/>
      <c r="D808" s="193" t="str">
        <f>D8</f>
        <v>2024 - 2025</v>
      </c>
      <c r="E808" s="193" t="str">
        <f>E8</f>
        <v>2025 - 2026</v>
      </c>
      <c r="F808" s="43" t="s">
        <v>34</v>
      </c>
      <c r="G808" s="43" t="s">
        <v>35</v>
      </c>
      <c r="H808" s="44" t="s">
        <v>36</v>
      </c>
    </row>
    <row r="809" spans="1:8" x14ac:dyDescent="0.2">
      <c r="A809" s="96"/>
      <c r="B809" s="179" t="s">
        <v>365</v>
      </c>
      <c r="C809" s="180" t="s">
        <v>263</v>
      </c>
      <c r="D809" s="52">
        <v>1</v>
      </c>
      <c r="E809" s="52">
        <v>2</v>
      </c>
      <c r="F809" s="52">
        <v>3</v>
      </c>
      <c r="G809" s="52">
        <v>4</v>
      </c>
      <c r="H809" s="53">
        <v>5</v>
      </c>
    </row>
    <row r="810" spans="1:8" x14ac:dyDescent="0.2">
      <c r="A810" s="96">
        <v>1</v>
      </c>
      <c r="B810" s="179" t="s">
        <v>264</v>
      </c>
      <c r="C810" s="180" t="s">
        <v>265</v>
      </c>
      <c r="D810" s="136"/>
      <c r="E810" s="136"/>
      <c r="F810" s="136"/>
      <c r="G810" s="136"/>
      <c r="H810" s="137"/>
    </row>
    <row r="811" spans="1:8" x14ac:dyDescent="0.2">
      <c r="A811" s="96">
        <v>2</v>
      </c>
      <c r="B811" s="179" t="s">
        <v>266</v>
      </c>
      <c r="C811" s="180" t="s">
        <v>267</v>
      </c>
      <c r="D811" s="136"/>
      <c r="E811" s="136"/>
      <c r="F811" s="136"/>
      <c r="G811" s="136"/>
      <c r="H811" s="137"/>
    </row>
    <row r="812" spans="1:8" x14ac:dyDescent="0.2">
      <c r="A812" s="96">
        <v>3</v>
      </c>
      <c r="B812" s="179" t="s">
        <v>273</v>
      </c>
      <c r="C812" s="180" t="s">
        <v>330</v>
      </c>
      <c r="D812" s="141"/>
      <c r="E812" s="141"/>
      <c r="F812" s="141"/>
      <c r="G812" s="141"/>
      <c r="H812" s="142"/>
    </row>
    <row r="813" spans="1:8" x14ac:dyDescent="0.2">
      <c r="A813" s="96">
        <v>4</v>
      </c>
      <c r="B813" s="179"/>
      <c r="C813" s="180" t="s">
        <v>277</v>
      </c>
      <c r="D813" s="447"/>
      <c r="E813" s="447"/>
      <c r="F813" s="447"/>
      <c r="G813" s="447"/>
      <c r="H813" s="448"/>
    </row>
    <row r="814" spans="1:8" x14ac:dyDescent="0.2">
      <c r="A814" s="96">
        <v>5</v>
      </c>
      <c r="B814" s="179" t="s">
        <v>694</v>
      </c>
      <c r="C814" s="180" t="s">
        <v>278</v>
      </c>
      <c r="D814" s="141"/>
      <c r="E814" s="141"/>
      <c r="F814" s="141"/>
      <c r="G814" s="141"/>
      <c r="H814" s="142"/>
    </row>
    <row r="815" spans="1:8" x14ac:dyDescent="0.2">
      <c r="A815" s="96">
        <v>6</v>
      </c>
      <c r="B815" s="179" t="s">
        <v>279</v>
      </c>
      <c r="C815" s="180" t="s">
        <v>280</v>
      </c>
      <c r="D815" s="136"/>
      <c r="E815" s="136"/>
      <c r="F815" s="136"/>
      <c r="G815" s="136"/>
      <c r="H815" s="137"/>
    </row>
    <row r="816" spans="1:8" x14ac:dyDescent="0.2">
      <c r="A816" s="96">
        <v>7</v>
      </c>
      <c r="B816" s="179" t="s">
        <v>281</v>
      </c>
      <c r="C816" s="180" t="s">
        <v>282</v>
      </c>
      <c r="D816" s="136"/>
      <c r="E816" s="136"/>
      <c r="F816" s="136"/>
      <c r="G816" s="136"/>
      <c r="H816" s="137"/>
    </row>
    <row r="817" spans="1:8" x14ac:dyDescent="0.2">
      <c r="A817" s="96">
        <v>8</v>
      </c>
      <c r="B817" s="179" t="s">
        <v>331</v>
      </c>
      <c r="C817" s="180" t="s">
        <v>284</v>
      </c>
      <c r="D817" s="136"/>
      <c r="E817" s="136"/>
      <c r="F817" s="136"/>
      <c r="G817" s="136"/>
      <c r="H817" s="137"/>
    </row>
    <row r="818" spans="1:8" x14ac:dyDescent="0.2">
      <c r="A818" s="96">
        <v>9</v>
      </c>
      <c r="B818" s="179" t="s">
        <v>650</v>
      </c>
      <c r="C818" s="180" t="s">
        <v>651</v>
      </c>
      <c r="D818" s="136"/>
      <c r="E818" s="136"/>
      <c r="F818" s="136"/>
      <c r="G818" s="136"/>
      <c r="H818" s="137"/>
    </row>
    <row r="819" spans="1:8" x14ac:dyDescent="0.2">
      <c r="A819" s="96">
        <v>10</v>
      </c>
      <c r="B819" s="179" t="s">
        <v>333</v>
      </c>
      <c r="C819" s="180" t="s">
        <v>652</v>
      </c>
      <c r="D819" s="136"/>
      <c r="E819" s="136"/>
      <c r="F819" s="136"/>
      <c r="G819" s="136"/>
      <c r="H819" s="137"/>
    </row>
    <row r="820" spans="1:8" x14ac:dyDescent="0.2">
      <c r="A820" s="96">
        <v>11</v>
      </c>
      <c r="B820" s="145" t="s">
        <v>603</v>
      </c>
      <c r="C820" s="146"/>
      <c r="D820" s="136"/>
      <c r="E820" s="136"/>
      <c r="F820" s="136"/>
      <c r="G820" s="136"/>
      <c r="H820" s="137"/>
    </row>
    <row r="821" spans="1:8" x14ac:dyDescent="0.2">
      <c r="A821" s="96">
        <v>12</v>
      </c>
      <c r="B821" s="145" t="s">
        <v>603</v>
      </c>
      <c r="C821" s="146"/>
      <c r="D821" s="136"/>
      <c r="E821" s="136"/>
      <c r="F821" s="136"/>
      <c r="G821" s="136"/>
      <c r="H821" s="137"/>
    </row>
    <row r="822" spans="1:8" x14ac:dyDescent="0.2">
      <c r="A822" s="96">
        <v>13</v>
      </c>
      <c r="B822" s="145" t="s">
        <v>603</v>
      </c>
      <c r="C822" s="146"/>
      <c r="D822" s="136"/>
      <c r="E822" s="136"/>
      <c r="F822" s="136"/>
      <c r="G822" s="136"/>
      <c r="H822" s="137"/>
    </row>
    <row r="823" spans="1:8" x14ac:dyDescent="0.2">
      <c r="A823" s="96">
        <v>14</v>
      </c>
      <c r="B823" s="145" t="s">
        <v>603</v>
      </c>
      <c r="C823" s="146"/>
      <c r="D823" s="141"/>
      <c r="E823" s="141"/>
      <c r="F823" s="141"/>
      <c r="G823" s="141"/>
      <c r="H823" s="142"/>
    </row>
    <row r="824" spans="1:8" x14ac:dyDescent="0.2">
      <c r="A824" s="96">
        <v>15</v>
      </c>
      <c r="B824" s="145" t="s">
        <v>603</v>
      </c>
      <c r="C824" s="146"/>
      <c r="D824" s="141"/>
      <c r="E824" s="141"/>
      <c r="F824" s="141"/>
      <c r="G824" s="141"/>
      <c r="H824" s="142"/>
    </row>
    <row r="825" spans="1:8" x14ac:dyDescent="0.2">
      <c r="A825" s="96">
        <v>16</v>
      </c>
      <c r="B825" s="145" t="s">
        <v>603</v>
      </c>
      <c r="C825" s="146"/>
      <c r="D825" s="136"/>
      <c r="E825" s="136"/>
      <c r="F825" s="136"/>
      <c r="G825" s="136"/>
      <c r="H825" s="137"/>
    </row>
    <row r="826" spans="1:8" x14ac:dyDescent="0.2">
      <c r="A826" s="96">
        <v>17</v>
      </c>
      <c r="B826" s="145" t="s">
        <v>603</v>
      </c>
      <c r="C826" s="146"/>
      <c r="D826" s="136"/>
      <c r="E826" s="136"/>
      <c r="F826" s="136"/>
      <c r="G826" s="136"/>
      <c r="H826" s="137"/>
    </row>
    <row r="827" spans="1:8" x14ac:dyDescent="0.2">
      <c r="A827" s="96">
        <v>18</v>
      </c>
      <c r="B827" s="145" t="s">
        <v>603</v>
      </c>
      <c r="C827" s="146"/>
      <c r="D827" s="136"/>
      <c r="E827" s="136"/>
      <c r="F827" s="136"/>
      <c r="G827" s="136"/>
      <c r="H827" s="137"/>
    </row>
    <row r="828" spans="1:8" x14ac:dyDescent="0.2">
      <c r="A828" s="96">
        <v>19</v>
      </c>
      <c r="B828" s="145" t="s">
        <v>603</v>
      </c>
      <c r="C828" s="146"/>
      <c r="D828" s="136"/>
      <c r="E828" s="136"/>
      <c r="F828" s="136"/>
      <c r="G828" s="136"/>
      <c r="H828" s="137"/>
    </row>
    <row r="829" spans="1:8" x14ac:dyDescent="0.2">
      <c r="A829" s="96">
        <v>20</v>
      </c>
      <c r="B829" s="145" t="s">
        <v>603</v>
      </c>
      <c r="C829" s="146"/>
      <c r="D829" s="141"/>
      <c r="E829" s="141"/>
      <c r="F829" s="141"/>
      <c r="G829" s="141"/>
      <c r="H829" s="142"/>
    </row>
    <row r="830" spans="1:8" x14ac:dyDescent="0.2">
      <c r="A830" s="96">
        <v>21</v>
      </c>
      <c r="B830" s="145" t="s">
        <v>603</v>
      </c>
      <c r="C830" s="146"/>
      <c r="D830" s="136"/>
      <c r="E830" s="136"/>
      <c r="F830" s="136"/>
      <c r="G830" s="136"/>
      <c r="H830" s="137"/>
    </row>
    <row r="831" spans="1:8" x14ac:dyDescent="0.2">
      <c r="A831" s="96">
        <v>22</v>
      </c>
      <c r="B831" s="145" t="s">
        <v>603</v>
      </c>
      <c r="C831" s="146"/>
      <c r="D831" s="141"/>
      <c r="E831" s="141"/>
      <c r="F831" s="141"/>
      <c r="G831" s="141"/>
      <c r="H831" s="142"/>
    </row>
    <row r="832" spans="1:8" x14ac:dyDescent="0.2">
      <c r="A832" s="96">
        <v>23</v>
      </c>
      <c r="B832" s="145" t="s">
        <v>603</v>
      </c>
      <c r="C832" s="146"/>
      <c r="D832" s="141"/>
      <c r="E832" s="141"/>
      <c r="F832" s="141"/>
      <c r="G832" s="141"/>
      <c r="H832" s="142"/>
    </row>
    <row r="833" spans="1:8" x14ac:dyDescent="0.2">
      <c r="A833" s="96">
        <v>24</v>
      </c>
      <c r="B833" s="145" t="s">
        <v>603</v>
      </c>
      <c r="C833" s="146"/>
      <c r="D833" s="136"/>
      <c r="E833" s="136"/>
      <c r="F833" s="136"/>
      <c r="G833" s="136"/>
      <c r="H833" s="137"/>
    </row>
    <row r="834" spans="1:8" x14ac:dyDescent="0.2">
      <c r="A834" s="96">
        <v>25</v>
      </c>
      <c r="B834" s="145" t="s">
        <v>603</v>
      </c>
      <c r="C834" s="146"/>
      <c r="D834" s="136"/>
      <c r="E834" s="136"/>
      <c r="F834" s="136"/>
      <c r="G834" s="136"/>
      <c r="H834" s="137"/>
    </row>
    <row r="835" spans="1:8" x14ac:dyDescent="0.2">
      <c r="A835" s="96">
        <v>26</v>
      </c>
      <c r="B835" s="145" t="s">
        <v>603</v>
      </c>
      <c r="C835" s="146"/>
      <c r="D835" s="136"/>
      <c r="E835" s="136"/>
      <c r="F835" s="136"/>
      <c r="G835" s="136"/>
      <c r="H835" s="137"/>
    </row>
    <row r="836" spans="1:8" x14ac:dyDescent="0.2">
      <c r="A836" s="96">
        <v>27</v>
      </c>
      <c r="B836" s="145" t="s">
        <v>603</v>
      </c>
      <c r="C836" s="146"/>
      <c r="D836" s="136"/>
      <c r="E836" s="136"/>
      <c r="F836" s="136"/>
      <c r="G836" s="136"/>
      <c r="H836" s="137"/>
    </row>
    <row r="837" spans="1:8" x14ac:dyDescent="0.2">
      <c r="A837" s="96">
        <v>28</v>
      </c>
      <c r="B837" s="145" t="s">
        <v>603</v>
      </c>
      <c r="C837" s="146"/>
      <c r="D837" s="141"/>
      <c r="E837" s="141"/>
      <c r="F837" s="141"/>
      <c r="G837" s="141"/>
      <c r="H837" s="142"/>
    </row>
    <row r="838" spans="1:8" x14ac:dyDescent="0.2">
      <c r="A838" s="96">
        <v>29</v>
      </c>
      <c r="B838" s="145" t="s">
        <v>603</v>
      </c>
      <c r="C838" s="146"/>
      <c r="D838" s="136"/>
      <c r="E838" s="136"/>
      <c r="F838" s="136"/>
      <c r="G838" s="136"/>
      <c r="H838" s="137"/>
    </row>
    <row r="839" spans="1:8" x14ac:dyDescent="0.2">
      <c r="A839" s="96">
        <v>30</v>
      </c>
      <c r="B839" s="145" t="s">
        <v>603</v>
      </c>
      <c r="C839" s="146"/>
      <c r="D839" s="141"/>
      <c r="E839" s="141"/>
      <c r="F839" s="136"/>
      <c r="G839" s="136"/>
      <c r="H839" s="137"/>
    </row>
    <row r="840" spans="1:8" x14ac:dyDescent="0.2">
      <c r="A840" s="96">
        <v>31</v>
      </c>
      <c r="B840" s="145" t="s">
        <v>603</v>
      </c>
      <c r="C840" s="146"/>
      <c r="D840" s="141"/>
      <c r="E840" s="141"/>
      <c r="F840" s="136"/>
      <c r="G840" s="136"/>
      <c r="H840" s="137"/>
    </row>
    <row r="841" spans="1:8" ht="13.5" thickBot="1" x14ac:dyDescent="0.25">
      <c r="A841" s="103">
        <v>32</v>
      </c>
      <c r="B841" s="147" t="s">
        <v>603</v>
      </c>
      <c r="C841" s="148"/>
      <c r="D841" s="143"/>
      <c r="E841" s="143"/>
      <c r="F841" s="143"/>
      <c r="G841" s="143"/>
      <c r="H841" s="144"/>
    </row>
    <row r="842" spans="1:8" ht="6" customHeight="1" x14ac:dyDescent="0.2"/>
    <row r="843" spans="1:8" x14ac:dyDescent="0.2">
      <c r="H843" s="88" t="s">
        <v>665</v>
      </c>
    </row>
    <row r="844" spans="1:8" ht="9" customHeight="1" thickBot="1" x14ac:dyDescent="0.25"/>
    <row r="845" spans="1:8" ht="18" x14ac:dyDescent="0.25">
      <c r="A845" s="24" t="str">
        <f>CONCATENATE('Basic Data Input'!$B$5," COUNTY")</f>
        <v>___________ COUNTY</v>
      </c>
      <c r="B845" s="25"/>
      <c r="C845" s="25"/>
      <c r="D845" s="25"/>
      <c r="E845" s="25"/>
      <c r="F845" s="26"/>
      <c r="G845" s="79" t="s">
        <v>26</v>
      </c>
      <c r="H845" s="80" t="s">
        <v>27</v>
      </c>
    </row>
    <row r="846" spans="1:8" x14ac:dyDescent="0.2">
      <c r="F846" s="81" t="s">
        <v>28</v>
      </c>
      <c r="G846" s="82">
        <v>100</v>
      </c>
      <c r="H846" s="83" t="s">
        <v>29</v>
      </c>
    </row>
    <row r="847" spans="1:8" ht="13.5" thickBot="1" x14ac:dyDescent="0.25">
      <c r="F847" s="84" t="s">
        <v>30</v>
      </c>
      <c r="G847" s="85">
        <v>622</v>
      </c>
      <c r="H847" s="86" t="s">
        <v>659</v>
      </c>
    </row>
    <row r="848" spans="1:8" x14ac:dyDescent="0.2">
      <c r="A848" s="87" t="s">
        <v>840</v>
      </c>
      <c r="H848" s="88"/>
    </row>
    <row r="849" spans="1:8" ht="13.5" thickBot="1" x14ac:dyDescent="0.25"/>
    <row r="850" spans="1:8" x14ac:dyDescent="0.2">
      <c r="A850" s="89"/>
      <c r="B850" s="90"/>
      <c r="C850" s="91"/>
      <c r="D850" s="38"/>
      <c r="E850" s="38"/>
      <c r="F850" s="194" t="str">
        <f>F6</f>
        <v>Estimated Disbursements Ensuing Year 2026 - 2027</v>
      </c>
      <c r="G850" s="39"/>
      <c r="H850" s="40"/>
    </row>
    <row r="851" spans="1:8" x14ac:dyDescent="0.2">
      <c r="A851" s="92"/>
      <c r="B851" s="43" t="s">
        <v>26</v>
      </c>
      <c r="C851" s="93"/>
      <c r="D851" s="43" t="s">
        <v>13</v>
      </c>
      <c r="E851" s="43" t="s">
        <v>13</v>
      </c>
      <c r="F851" s="43" t="s">
        <v>31</v>
      </c>
      <c r="G851" s="43" t="s">
        <v>32</v>
      </c>
      <c r="H851" s="44"/>
    </row>
    <row r="852" spans="1:8" x14ac:dyDescent="0.2">
      <c r="A852" s="94"/>
      <c r="B852" s="48" t="s">
        <v>33</v>
      </c>
      <c r="C852" s="95"/>
      <c r="D852" s="193" t="str">
        <f>D8</f>
        <v>2024 - 2025</v>
      </c>
      <c r="E852" s="193" t="str">
        <f>E8</f>
        <v>2025 - 2026</v>
      </c>
      <c r="F852" s="43" t="s">
        <v>34</v>
      </c>
      <c r="G852" s="43" t="s">
        <v>35</v>
      </c>
      <c r="H852" s="44" t="s">
        <v>36</v>
      </c>
    </row>
    <row r="853" spans="1:8" x14ac:dyDescent="0.2">
      <c r="A853" s="96"/>
      <c r="B853" s="179" t="s">
        <v>365</v>
      </c>
      <c r="C853" s="180" t="s">
        <v>288</v>
      </c>
      <c r="D853" s="52">
        <v>1</v>
      </c>
      <c r="E853" s="52">
        <v>2</v>
      </c>
      <c r="F853" s="52">
        <v>3</v>
      </c>
      <c r="G853" s="52">
        <v>4</v>
      </c>
      <c r="H853" s="53">
        <v>5</v>
      </c>
    </row>
    <row r="854" spans="1:8" x14ac:dyDescent="0.2">
      <c r="A854" s="96">
        <v>1</v>
      </c>
      <c r="B854" s="145" t="s">
        <v>603</v>
      </c>
      <c r="C854" s="146"/>
      <c r="D854" s="136"/>
      <c r="E854" s="136"/>
      <c r="F854" s="136"/>
      <c r="G854" s="136"/>
      <c r="H854" s="137"/>
    </row>
    <row r="855" spans="1:8" x14ac:dyDescent="0.2">
      <c r="A855" s="96">
        <v>2</v>
      </c>
      <c r="B855" s="145" t="s">
        <v>603</v>
      </c>
      <c r="C855" s="146"/>
      <c r="D855" s="136"/>
      <c r="E855" s="136"/>
      <c r="F855" s="136"/>
      <c r="G855" s="136"/>
      <c r="H855" s="137"/>
    </row>
    <row r="856" spans="1:8" x14ac:dyDescent="0.2">
      <c r="A856" s="96">
        <v>3</v>
      </c>
      <c r="B856" s="145" t="s">
        <v>603</v>
      </c>
      <c r="C856" s="146"/>
      <c r="D856" s="141"/>
      <c r="E856" s="141"/>
      <c r="F856" s="141"/>
      <c r="G856" s="141"/>
      <c r="H856" s="142"/>
    </row>
    <row r="857" spans="1:8" x14ac:dyDescent="0.2">
      <c r="A857" s="96">
        <v>4</v>
      </c>
      <c r="B857" s="179"/>
      <c r="C857" s="180" t="s">
        <v>289</v>
      </c>
      <c r="D857" s="99">
        <f>SUM(D810:D841,D854:D856)</f>
        <v>0</v>
      </c>
      <c r="E857" s="99">
        <f>SUM(E810:E841,E854:E856)</f>
        <v>0</v>
      </c>
      <c r="F857" s="99">
        <f>SUM(F810:F841,F854:F856)</f>
        <v>0</v>
      </c>
      <c r="G857" s="99">
        <f>SUM(G810:G841,G854:G856)</f>
        <v>0</v>
      </c>
      <c r="H857" s="100">
        <f>SUM(H810:H841,H854:H856)</f>
        <v>0</v>
      </c>
    </row>
    <row r="858" spans="1:8" x14ac:dyDescent="0.2">
      <c r="A858" s="96">
        <v>5</v>
      </c>
      <c r="B858" s="179" t="s">
        <v>727</v>
      </c>
      <c r="C858" s="180" t="s">
        <v>290</v>
      </c>
      <c r="D858" s="429"/>
      <c r="E858" s="429"/>
      <c r="F858" s="429"/>
      <c r="G858" s="429"/>
      <c r="H858" s="430"/>
    </row>
    <row r="859" spans="1:8" x14ac:dyDescent="0.2">
      <c r="A859" s="96">
        <v>6</v>
      </c>
      <c r="B859" s="179" t="s">
        <v>291</v>
      </c>
      <c r="C859" s="180" t="s">
        <v>292</v>
      </c>
      <c r="D859" s="136"/>
      <c r="E859" s="136"/>
      <c r="F859" s="136"/>
      <c r="G859" s="136"/>
      <c r="H859" s="137"/>
    </row>
    <row r="860" spans="1:8" x14ac:dyDescent="0.2">
      <c r="A860" s="96">
        <v>7</v>
      </c>
      <c r="B860" s="145" t="s">
        <v>604</v>
      </c>
      <c r="C860" s="146"/>
      <c r="D860" s="136"/>
      <c r="E860" s="136"/>
      <c r="F860" s="136"/>
      <c r="G860" s="136"/>
      <c r="H860" s="137"/>
    </row>
    <row r="861" spans="1:8" x14ac:dyDescent="0.2">
      <c r="A861" s="96">
        <v>8</v>
      </c>
      <c r="B861" s="145" t="s">
        <v>604</v>
      </c>
      <c r="C861" s="146"/>
      <c r="D861" s="136"/>
      <c r="E861" s="136"/>
      <c r="F861" s="136"/>
      <c r="G861" s="136"/>
      <c r="H861" s="137"/>
    </row>
    <row r="862" spans="1:8" x14ac:dyDescent="0.2">
      <c r="A862" s="96">
        <v>9</v>
      </c>
      <c r="B862" s="145" t="s">
        <v>604</v>
      </c>
      <c r="C862" s="146"/>
      <c r="D862" s="136"/>
      <c r="E862" s="136"/>
      <c r="F862" s="136"/>
      <c r="G862" s="136"/>
      <c r="H862" s="137"/>
    </row>
    <row r="863" spans="1:8" x14ac:dyDescent="0.2">
      <c r="A863" s="96">
        <v>10</v>
      </c>
      <c r="B863" s="145" t="s">
        <v>604</v>
      </c>
      <c r="C863" s="146"/>
      <c r="D863" s="136"/>
      <c r="E863" s="136"/>
      <c r="F863" s="136"/>
      <c r="G863" s="136"/>
      <c r="H863" s="137"/>
    </row>
    <row r="864" spans="1:8" x14ac:dyDescent="0.2">
      <c r="A864" s="96">
        <v>11</v>
      </c>
      <c r="B864" s="179"/>
      <c r="C864" s="180" t="s">
        <v>293</v>
      </c>
      <c r="D864" s="99">
        <f>SUM(D859:D863)</f>
        <v>0</v>
      </c>
      <c r="E864" s="99">
        <f>SUM(E859:E863)</f>
        <v>0</v>
      </c>
      <c r="F864" s="99">
        <f>SUM(F859:F863)</f>
        <v>0</v>
      </c>
      <c r="G864" s="99">
        <f>SUM(G859:G863)</f>
        <v>0</v>
      </c>
      <c r="H864" s="100">
        <f>SUM(H859:H863)</f>
        <v>0</v>
      </c>
    </row>
    <row r="865" spans="1:8" x14ac:dyDescent="0.2">
      <c r="A865" s="96">
        <v>12</v>
      </c>
      <c r="B865" s="179" t="s">
        <v>738</v>
      </c>
      <c r="C865" s="180" t="s">
        <v>294</v>
      </c>
      <c r="D865" s="429"/>
      <c r="E865" s="429"/>
      <c r="F865" s="429"/>
      <c r="G865" s="429"/>
      <c r="H865" s="430"/>
    </row>
    <row r="866" spans="1:8" x14ac:dyDescent="0.2">
      <c r="A866" s="96">
        <v>13</v>
      </c>
      <c r="B866" s="179" t="s">
        <v>295</v>
      </c>
      <c r="C866" s="180" t="s">
        <v>296</v>
      </c>
      <c r="D866" s="136"/>
      <c r="E866" s="136"/>
      <c r="F866" s="136"/>
      <c r="G866" s="136"/>
      <c r="H866" s="137"/>
    </row>
    <row r="867" spans="1:8" x14ac:dyDescent="0.2">
      <c r="A867" s="96">
        <v>14</v>
      </c>
      <c r="B867" s="145" t="s">
        <v>605</v>
      </c>
      <c r="C867" s="146"/>
      <c r="D867" s="141"/>
      <c r="E867" s="141"/>
      <c r="F867" s="141"/>
      <c r="G867" s="141"/>
      <c r="H867" s="142"/>
    </row>
    <row r="868" spans="1:8" x14ac:dyDescent="0.2">
      <c r="A868" s="96">
        <v>15</v>
      </c>
      <c r="B868" s="145" t="s">
        <v>605</v>
      </c>
      <c r="C868" s="146"/>
      <c r="D868" s="141"/>
      <c r="E868" s="141"/>
      <c r="F868" s="141"/>
      <c r="G868" s="141"/>
      <c r="H868" s="142"/>
    </row>
    <row r="869" spans="1:8" x14ac:dyDescent="0.2">
      <c r="A869" s="96">
        <v>16</v>
      </c>
      <c r="B869" s="179"/>
      <c r="C869" s="180" t="s">
        <v>297</v>
      </c>
      <c r="D869" s="99">
        <f>SUM(D866:D868)</f>
        <v>0</v>
      </c>
      <c r="E869" s="99">
        <f>SUM(E866:E868)</f>
        <v>0</v>
      </c>
      <c r="F869" s="99">
        <f>SUM(F866:F868)</f>
        <v>0</v>
      </c>
      <c r="G869" s="99">
        <f>SUM(G866:G868)</f>
        <v>0</v>
      </c>
      <c r="H869" s="100">
        <f>SUM(H866:H868)</f>
        <v>0</v>
      </c>
    </row>
    <row r="870" spans="1:8" x14ac:dyDescent="0.2">
      <c r="A870" s="96">
        <v>17</v>
      </c>
      <c r="B870" s="179" t="s">
        <v>739</v>
      </c>
      <c r="C870" s="180" t="s">
        <v>298</v>
      </c>
      <c r="D870" s="429"/>
      <c r="E870" s="429"/>
      <c r="F870" s="429"/>
      <c r="G870" s="429"/>
      <c r="H870" s="430"/>
    </row>
    <row r="871" spans="1:8" x14ac:dyDescent="0.2">
      <c r="A871" s="96">
        <v>18</v>
      </c>
      <c r="B871" s="179" t="s">
        <v>301</v>
      </c>
      <c r="C871" s="180" t="s">
        <v>302</v>
      </c>
      <c r="D871" s="136"/>
      <c r="E871" s="136"/>
      <c r="F871" s="136"/>
      <c r="G871" s="136"/>
      <c r="H871" s="137"/>
    </row>
    <row r="872" spans="1:8" x14ac:dyDescent="0.2">
      <c r="A872" s="96">
        <v>19</v>
      </c>
      <c r="B872" s="179" t="s">
        <v>332</v>
      </c>
      <c r="C872" s="180" t="s">
        <v>300</v>
      </c>
      <c r="D872" s="136"/>
      <c r="E872" s="136"/>
      <c r="F872" s="136"/>
      <c r="G872" s="136"/>
      <c r="H872" s="137"/>
    </row>
    <row r="873" spans="1:8" x14ac:dyDescent="0.2">
      <c r="A873" s="96">
        <v>20</v>
      </c>
      <c r="B873" s="145" t="s">
        <v>606</v>
      </c>
      <c r="C873" s="146"/>
      <c r="D873" s="141"/>
      <c r="E873" s="141"/>
      <c r="F873" s="141"/>
      <c r="G873" s="141"/>
      <c r="H873" s="142"/>
    </row>
    <row r="874" spans="1:8" x14ac:dyDescent="0.2">
      <c r="A874" s="96">
        <v>21</v>
      </c>
      <c r="B874" s="145" t="s">
        <v>606</v>
      </c>
      <c r="C874" s="146"/>
      <c r="D874" s="136"/>
      <c r="E874" s="136"/>
      <c r="F874" s="136"/>
      <c r="G874" s="136"/>
      <c r="H874" s="137"/>
    </row>
    <row r="875" spans="1:8" x14ac:dyDescent="0.2">
      <c r="A875" s="96">
        <v>22</v>
      </c>
      <c r="B875" s="145" t="s">
        <v>606</v>
      </c>
      <c r="C875" s="146"/>
      <c r="D875" s="141"/>
      <c r="E875" s="141"/>
      <c r="F875" s="141"/>
      <c r="G875" s="141"/>
      <c r="H875" s="142"/>
    </row>
    <row r="876" spans="1:8" x14ac:dyDescent="0.2">
      <c r="A876" s="96">
        <v>23</v>
      </c>
      <c r="B876" s="145" t="s">
        <v>606</v>
      </c>
      <c r="C876" s="146"/>
      <c r="D876" s="141"/>
      <c r="E876" s="141"/>
      <c r="F876" s="141"/>
      <c r="G876" s="141"/>
      <c r="H876" s="142"/>
    </row>
    <row r="877" spans="1:8" x14ac:dyDescent="0.2">
      <c r="A877" s="96">
        <v>24</v>
      </c>
      <c r="B877" s="179"/>
      <c r="C877" s="180" t="s">
        <v>307</v>
      </c>
      <c r="D877" s="99">
        <f>SUM(D871:D876)</f>
        <v>0</v>
      </c>
      <c r="E877" s="99">
        <f>SUM(E871:E876)</f>
        <v>0</v>
      </c>
      <c r="F877" s="99">
        <f>SUM(F871:F876)</f>
        <v>0</v>
      </c>
      <c r="G877" s="99">
        <f>SUM(G871:G876)</f>
        <v>0</v>
      </c>
      <c r="H877" s="100">
        <f>SUM(H871:H876)</f>
        <v>0</v>
      </c>
    </row>
    <row r="878" spans="1:8" ht="13.5" thickBot="1" x14ac:dyDescent="0.25">
      <c r="A878" s="103">
        <v>25</v>
      </c>
      <c r="B878" s="185"/>
      <c r="C878" s="187" t="s">
        <v>841</v>
      </c>
      <c r="D878" s="106">
        <f>D857+D864+D869+D877</f>
        <v>0</v>
      </c>
      <c r="E878" s="106">
        <f>E857+E864+E869+E877</f>
        <v>0</v>
      </c>
      <c r="F878" s="106">
        <f>F857+F864+F869+F877</f>
        <v>0</v>
      </c>
      <c r="G878" s="106">
        <f>G857+G864+G869+G877</f>
        <v>0</v>
      </c>
      <c r="H878" s="107">
        <f>H857+H864+H869+H877</f>
        <v>0</v>
      </c>
    </row>
    <row r="879" spans="1:8" x14ac:dyDescent="0.2">
      <c r="C879" s="77" t="s">
        <v>609</v>
      </c>
    </row>
    <row r="880" spans="1:8" x14ac:dyDescent="0.2">
      <c r="H880" s="88"/>
    </row>
    <row r="881" spans="1:8" ht="6" customHeight="1" x14ac:dyDescent="0.2"/>
    <row r="882" spans="1:8" x14ac:dyDescent="0.2">
      <c r="B882" s="87" t="s">
        <v>309</v>
      </c>
    </row>
    <row r="884" spans="1:8" x14ac:dyDescent="0.2">
      <c r="B884" s="109" t="str">
        <f>B84</f>
        <v>Request is hereby made for the adoption of the estimated budget disbursements for the fiscal year July 1, 2026, through June 30, 2027, as indicated in Column (3).</v>
      </c>
      <c r="C884" s="87"/>
    </row>
    <row r="886" spans="1:8" x14ac:dyDescent="0.2">
      <c r="C886" s="138" t="s">
        <v>1016</v>
      </c>
      <c r="D886" s="138" t="s">
        <v>310</v>
      </c>
      <c r="E886" s="138"/>
      <c r="F886" s="78" t="s">
        <v>311</v>
      </c>
    </row>
    <row r="887" spans="1:8" x14ac:dyDescent="0.2">
      <c r="D887" s="78" t="s">
        <v>312</v>
      </c>
      <c r="F887" s="78" t="s">
        <v>313</v>
      </c>
    </row>
    <row r="888" spans="1:8" x14ac:dyDescent="0.2">
      <c r="D888" s="4"/>
      <c r="E888" s="4"/>
      <c r="F888" s="4"/>
      <c r="H888" s="88" t="s">
        <v>668</v>
      </c>
    </row>
    <row r="889" spans="1:8" ht="6" customHeight="1" thickBot="1" x14ac:dyDescent="0.25"/>
    <row r="890" spans="1:8" ht="18" x14ac:dyDescent="0.25">
      <c r="A890" s="24" t="str">
        <f>CONCATENATE('Basic Data Input'!$B$5," COUNTY")</f>
        <v>___________ COUNTY</v>
      </c>
      <c r="B890" s="25"/>
      <c r="C890" s="25"/>
      <c r="D890" s="25"/>
      <c r="E890" s="25"/>
      <c r="F890" s="26"/>
      <c r="G890" s="79" t="s">
        <v>26</v>
      </c>
      <c r="H890" s="80" t="s">
        <v>27</v>
      </c>
    </row>
    <row r="891" spans="1:8" x14ac:dyDescent="0.2">
      <c r="F891" s="81" t="s">
        <v>28</v>
      </c>
      <c r="G891" s="82">
        <v>100</v>
      </c>
      <c r="H891" s="83" t="s">
        <v>29</v>
      </c>
    </row>
    <row r="892" spans="1:8" ht="13.5" thickBot="1" x14ac:dyDescent="0.25">
      <c r="F892" s="84" t="s">
        <v>30</v>
      </c>
      <c r="G892" s="85">
        <v>624</v>
      </c>
      <c r="H892" s="86" t="s">
        <v>610</v>
      </c>
    </row>
    <row r="893" spans="1:8" x14ac:dyDescent="0.2">
      <c r="A893" s="87" t="s">
        <v>840</v>
      </c>
      <c r="H893" s="88"/>
    </row>
    <row r="894" spans="1:8" ht="13.5" thickBot="1" x14ac:dyDescent="0.25"/>
    <row r="895" spans="1:8" x14ac:dyDescent="0.2">
      <c r="A895" s="89"/>
      <c r="B895" s="90"/>
      <c r="C895" s="91"/>
      <c r="D895" s="38"/>
      <c r="E895" s="38"/>
      <c r="F895" s="194" t="str">
        <f>F6</f>
        <v>Estimated Disbursements Ensuing Year 2026 - 2027</v>
      </c>
      <c r="G895" s="39"/>
      <c r="H895" s="40"/>
    </row>
    <row r="896" spans="1:8" x14ac:dyDescent="0.2">
      <c r="A896" s="92"/>
      <c r="B896" s="43" t="s">
        <v>26</v>
      </c>
      <c r="C896" s="93"/>
      <c r="D896" s="43" t="s">
        <v>13</v>
      </c>
      <c r="E896" s="43" t="s">
        <v>13</v>
      </c>
      <c r="F896" s="43" t="s">
        <v>31</v>
      </c>
      <c r="G896" s="43" t="s">
        <v>32</v>
      </c>
      <c r="H896" s="44"/>
    </row>
    <row r="897" spans="1:8" x14ac:dyDescent="0.2">
      <c r="A897" s="94"/>
      <c r="B897" s="48" t="s">
        <v>33</v>
      </c>
      <c r="C897" s="95"/>
      <c r="D897" s="193" t="str">
        <f>D8</f>
        <v>2024 - 2025</v>
      </c>
      <c r="E897" s="193" t="str">
        <f>E8</f>
        <v>2025 - 2026</v>
      </c>
      <c r="F897" s="43" t="s">
        <v>34</v>
      </c>
      <c r="G897" s="43" t="s">
        <v>35</v>
      </c>
      <c r="H897" s="44" t="s">
        <v>36</v>
      </c>
    </row>
    <row r="898" spans="1:8" x14ac:dyDescent="0.2">
      <c r="A898" s="96"/>
      <c r="B898" s="179" t="s">
        <v>250</v>
      </c>
      <c r="C898" s="180" t="s">
        <v>241</v>
      </c>
      <c r="D898" s="52">
        <v>1</v>
      </c>
      <c r="E898" s="52">
        <v>2</v>
      </c>
      <c r="F898" s="52">
        <v>3</v>
      </c>
      <c r="G898" s="52">
        <v>4</v>
      </c>
      <c r="H898" s="53">
        <v>5</v>
      </c>
    </row>
    <row r="899" spans="1:8" x14ac:dyDescent="0.2">
      <c r="A899" s="96">
        <v>1</v>
      </c>
      <c r="B899" s="179" t="s">
        <v>242</v>
      </c>
      <c r="C899" s="180" t="s">
        <v>243</v>
      </c>
      <c r="D899" s="136"/>
      <c r="E899" s="136"/>
      <c r="F899" s="136"/>
      <c r="G899" s="136"/>
      <c r="H899" s="137"/>
    </row>
    <row r="900" spans="1:8" x14ac:dyDescent="0.2">
      <c r="A900" s="96">
        <v>2</v>
      </c>
      <c r="B900" s="179" t="s">
        <v>244</v>
      </c>
      <c r="C900" s="180" t="s">
        <v>245</v>
      </c>
      <c r="D900" s="136"/>
      <c r="E900" s="136"/>
      <c r="F900" s="136"/>
      <c r="G900" s="136"/>
      <c r="H900" s="137"/>
    </row>
    <row r="901" spans="1:8" x14ac:dyDescent="0.2">
      <c r="A901" s="96">
        <v>3</v>
      </c>
      <c r="B901" s="179" t="s">
        <v>246</v>
      </c>
      <c r="C901" s="180" t="s">
        <v>247</v>
      </c>
      <c r="D901" s="141"/>
      <c r="E901" s="141"/>
      <c r="F901" s="141"/>
      <c r="G901" s="141"/>
      <c r="H901" s="142"/>
    </row>
    <row r="902" spans="1:8" x14ac:dyDescent="0.2">
      <c r="A902" s="96">
        <v>4</v>
      </c>
      <c r="B902" s="179" t="s">
        <v>248</v>
      </c>
      <c r="C902" s="180" t="s">
        <v>249</v>
      </c>
      <c r="D902" s="136"/>
      <c r="E902" s="136"/>
      <c r="F902" s="136"/>
      <c r="G902" s="136"/>
      <c r="H902" s="137"/>
    </row>
    <row r="903" spans="1:8" x14ac:dyDescent="0.2">
      <c r="A903" s="96">
        <v>5</v>
      </c>
      <c r="B903" s="179" t="s">
        <v>251</v>
      </c>
      <c r="C903" s="180" t="s">
        <v>252</v>
      </c>
      <c r="D903" s="141"/>
      <c r="E903" s="141"/>
      <c r="F903" s="141"/>
      <c r="G903" s="141"/>
      <c r="H903" s="142"/>
    </row>
    <row r="904" spans="1:8" x14ac:dyDescent="0.2">
      <c r="A904" s="96">
        <v>6</v>
      </c>
      <c r="B904" s="145" t="s">
        <v>602</v>
      </c>
      <c r="C904" s="146"/>
      <c r="D904" s="136"/>
      <c r="E904" s="136"/>
      <c r="F904" s="136"/>
      <c r="G904" s="136"/>
      <c r="H904" s="137"/>
    </row>
    <row r="905" spans="1:8" x14ac:dyDescent="0.2">
      <c r="A905" s="96">
        <v>7</v>
      </c>
      <c r="B905" s="145" t="s">
        <v>602</v>
      </c>
      <c r="C905" s="146"/>
      <c r="D905" s="136"/>
      <c r="E905" s="136"/>
      <c r="F905" s="136"/>
      <c r="G905" s="136"/>
      <c r="H905" s="137"/>
    </row>
    <row r="906" spans="1:8" x14ac:dyDescent="0.2">
      <c r="A906" s="96">
        <v>8</v>
      </c>
      <c r="B906" s="145" t="s">
        <v>602</v>
      </c>
      <c r="C906" s="146"/>
      <c r="D906" s="136"/>
      <c r="E906" s="136"/>
      <c r="F906" s="136"/>
      <c r="G906" s="136"/>
      <c r="H906" s="137"/>
    </row>
    <row r="907" spans="1:8" x14ac:dyDescent="0.2">
      <c r="A907" s="96">
        <v>9</v>
      </c>
      <c r="B907" s="145" t="s">
        <v>602</v>
      </c>
      <c r="C907" s="146"/>
      <c r="D907" s="136"/>
      <c r="E907" s="136"/>
      <c r="F907" s="136"/>
      <c r="G907" s="136"/>
      <c r="H907" s="137"/>
    </row>
    <row r="908" spans="1:8" x14ac:dyDescent="0.2">
      <c r="A908" s="96">
        <v>10</v>
      </c>
      <c r="B908" s="145" t="s">
        <v>602</v>
      </c>
      <c r="C908" s="146"/>
      <c r="D908" s="136"/>
      <c r="E908" s="136"/>
      <c r="F908" s="136"/>
      <c r="G908" s="136"/>
      <c r="H908" s="137"/>
    </row>
    <row r="909" spans="1:8" x14ac:dyDescent="0.2">
      <c r="A909" s="96">
        <v>11</v>
      </c>
      <c r="B909" s="145" t="s">
        <v>602</v>
      </c>
      <c r="C909" s="146"/>
      <c r="D909" s="136"/>
      <c r="E909" s="136"/>
      <c r="F909" s="136"/>
      <c r="G909" s="136"/>
      <c r="H909" s="137"/>
    </row>
    <row r="910" spans="1:8" x14ac:dyDescent="0.2">
      <c r="A910" s="96">
        <v>12</v>
      </c>
      <c r="B910" s="145" t="s">
        <v>602</v>
      </c>
      <c r="C910" s="146"/>
      <c r="D910" s="136"/>
      <c r="E910" s="136"/>
      <c r="F910" s="136"/>
      <c r="G910" s="136"/>
      <c r="H910" s="137"/>
    </row>
    <row r="911" spans="1:8" x14ac:dyDescent="0.2">
      <c r="A911" s="96">
        <v>13</v>
      </c>
      <c r="B911" s="145" t="s">
        <v>602</v>
      </c>
      <c r="C911" s="146"/>
      <c r="D911" s="136"/>
      <c r="E911" s="136"/>
      <c r="F911" s="136"/>
      <c r="G911" s="136"/>
      <c r="H911" s="137"/>
    </row>
    <row r="912" spans="1:8" x14ac:dyDescent="0.2">
      <c r="A912" s="96">
        <v>14</v>
      </c>
      <c r="B912" s="179"/>
      <c r="C912" s="180" t="s">
        <v>261</v>
      </c>
      <c r="D912" s="101">
        <f>SUM(D899:D911)</f>
        <v>0</v>
      </c>
      <c r="E912" s="101">
        <f>SUM(E899:E911)</f>
        <v>0</v>
      </c>
      <c r="F912" s="101">
        <f>SUM(F899:F911)</f>
        <v>0</v>
      </c>
      <c r="G912" s="101">
        <f>SUM(G899:G911)</f>
        <v>0</v>
      </c>
      <c r="H912" s="102">
        <f>SUM(H899:H911)</f>
        <v>0</v>
      </c>
    </row>
    <row r="913" spans="1:8" x14ac:dyDescent="0.2">
      <c r="A913" s="96">
        <v>15</v>
      </c>
      <c r="B913" s="179" t="s">
        <v>365</v>
      </c>
      <c r="C913" s="180" t="s">
        <v>263</v>
      </c>
      <c r="D913" s="429"/>
      <c r="E913" s="429"/>
      <c r="F913" s="429"/>
      <c r="G913" s="429"/>
      <c r="H913" s="430"/>
    </row>
    <row r="914" spans="1:8" x14ac:dyDescent="0.2">
      <c r="A914" s="96">
        <v>16</v>
      </c>
      <c r="B914" s="179" t="s">
        <v>264</v>
      </c>
      <c r="C914" s="180" t="s">
        <v>265</v>
      </c>
      <c r="D914" s="136"/>
      <c r="E914" s="136"/>
      <c r="F914" s="136"/>
      <c r="G914" s="136"/>
      <c r="H914" s="137"/>
    </row>
    <row r="915" spans="1:8" x14ac:dyDescent="0.2">
      <c r="A915" s="96">
        <v>17</v>
      </c>
      <c r="B915" s="179" t="s">
        <v>266</v>
      </c>
      <c r="C915" s="180" t="s">
        <v>267</v>
      </c>
      <c r="D915" s="136"/>
      <c r="E915" s="136"/>
      <c r="F915" s="136"/>
      <c r="G915" s="136"/>
      <c r="H915" s="137"/>
    </row>
    <row r="916" spans="1:8" x14ac:dyDescent="0.2">
      <c r="A916" s="96">
        <v>18</v>
      </c>
      <c r="B916" s="179" t="s">
        <v>273</v>
      </c>
      <c r="C916" s="180" t="s">
        <v>330</v>
      </c>
      <c r="D916" s="136"/>
      <c r="E916" s="136"/>
      <c r="F916" s="136"/>
      <c r="G916" s="136"/>
      <c r="H916" s="137"/>
    </row>
    <row r="917" spans="1:8" x14ac:dyDescent="0.2">
      <c r="A917" s="96">
        <v>19</v>
      </c>
      <c r="B917" s="179"/>
      <c r="C917" s="180" t="s">
        <v>277</v>
      </c>
      <c r="D917" s="447"/>
      <c r="E917" s="447"/>
      <c r="F917" s="447"/>
      <c r="G917" s="447"/>
      <c r="H917" s="448"/>
    </row>
    <row r="918" spans="1:8" x14ac:dyDescent="0.2">
      <c r="A918" s="96">
        <v>20</v>
      </c>
      <c r="B918" s="179" t="s">
        <v>694</v>
      </c>
      <c r="C918" s="180" t="s">
        <v>278</v>
      </c>
      <c r="D918" s="141"/>
      <c r="E918" s="141"/>
      <c r="F918" s="141"/>
      <c r="G918" s="141"/>
      <c r="H918" s="142"/>
    </row>
    <row r="919" spans="1:8" x14ac:dyDescent="0.2">
      <c r="A919" s="96">
        <v>21</v>
      </c>
      <c r="B919" s="179" t="s">
        <v>279</v>
      </c>
      <c r="C919" s="180" t="s">
        <v>280</v>
      </c>
      <c r="D919" s="136"/>
      <c r="E919" s="136"/>
      <c r="F919" s="136"/>
      <c r="G919" s="136"/>
      <c r="H919" s="137"/>
    </row>
    <row r="920" spans="1:8" x14ac:dyDescent="0.2">
      <c r="A920" s="96">
        <v>22</v>
      </c>
      <c r="B920" s="179" t="s">
        <v>281</v>
      </c>
      <c r="C920" s="180" t="s">
        <v>282</v>
      </c>
      <c r="D920" s="141"/>
      <c r="E920" s="141"/>
      <c r="F920" s="141"/>
      <c r="G920" s="141"/>
      <c r="H920" s="142"/>
    </row>
    <row r="921" spans="1:8" x14ac:dyDescent="0.2">
      <c r="A921" s="96">
        <v>23</v>
      </c>
      <c r="B921" s="179" t="s">
        <v>331</v>
      </c>
      <c r="C921" s="180" t="s">
        <v>284</v>
      </c>
      <c r="D921" s="141"/>
      <c r="E921" s="141"/>
      <c r="F921" s="141"/>
      <c r="G921" s="141"/>
      <c r="H921" s="142"/>
    </row>
    <row r="922" spans="1:8" x14ac:dyDescent="0.2">
      <c r="A922" s="96">
        <v>24</v>
      </c>
      <c r="B922" s="179" t="s">
        <v>650</v>
      </c>
      <c r="C922" s="180" t="s">
        <v>651</v>
      </c>
      <c r="D922" s="136"/>
      <c r="E922" s="136"/>
      <c r="F922" s="136"/>
      <c r="G922" s="136"/>
      <c r="H922" s="137"/>
    </row>
    <row r="923" spans="1:8" x14ac:dyDescent="0.2">
      <c r="A923" s="96">
        <v>25</v>
      </c>
      <c r="B923" s="179" t="s">
        <v>333</v>
      </c>
      <c r="C923" s="180" t="s">
        <v>652</v>
      </c>
      <c r="D923" s="136"/>
      <c r="E923" s="136"/>
      <c r="F923" s="136"/>
      <c r="G923" s="136"/>
      <c r="H923" s="137"/>
    </row>
    <row r="924" spans="1:8" x14ac:dyDescent="0.2">
      <c r="A924" s="96">
        <v>26</v>
      </c>
      <c r="B924" s="145" t="s">
        <v>603</v>
      </c>
      <c r="C924" s="146"/>
      <c r="D924" s="136"/>
      <c r="E924" s="136"/>
      <c r="F924" s="136"/>
      <c r="G924" s="136"/>
      <c r="H924" s="137"/>
    </row>
    <row r="925" spans="1:8" x14ac:dyDescent="0.2">
      <c r="A925" s="96">
        <v>27</v>
      </c>
      <c r="B925" s="145" t="s">
        <v>603</v>
      </c>
      <c r="C925" s="146"/>
      <c r="D925" s="136"/>
      <c r="E925" s="136"/>
      <c r="F925" s="136"/>
      <c r="G925" s="136"/>
      <c r="H925" s="137"/>
    </row>
    <row r="926" spans="1:8" x14ac:dyDescent="0.2">
      <c r="A926" s="96">
        <v>28</v>
      </c>
      <c r="B926" s="145" t="s">
        <v>603</v>
      </c>
      <c r="C926" s="146"/>
      <c r="D926" s="141"/>
      <c r="E926" s="141"/>
      <c r="F926" s="141"/>
      <c r="G926" s="141"/>
      <c r="H926" s="142"/>
    </row>
    <row r="927" spans="1:8" x14ac:dyDescent="0.2">
      <c r="A927" s="96">
        <v>29</v>
      </c>
      <c r="B927" s="145" t="s">
        <v>603</v>
      </c>
      <c r="C927" s="146"/>
      <c r="D927" s="136"/>
      <c r="E927" s="136"/>
      <c r="F927" s="136"/>
      <c r="G927" s="136"/>
      <c r="H927" s="137"/>
    </row>
    <row r="928" spans="1:8" x14ac:dyDescent="0.2">
      <c r="A928" s="96">
        <v>30</v>
      </c>
      <c r="B928" s="145" t="s">
        <v>603</v>
      </c>
      <c r="C928" s="146"/>
      <c r="D928" s="141"/>
      <c r="E928" s="141"/>
      <c r="F928" s="136"/>
      <c r="G928" s="136"/>
      <c r="H928" s="137"/>
    </row>
    <row r="929" spans="1:8" x14ac:dyDescent="0.2">
      <c r="A929" s="96">
        <v>31</v>
      </c>
      <c r="B929" s="145" t="s">
        <v>603</v>
      </c>
      <c r="C929" s="146"/>
      <c r="D929" s="141"/>
      <c r="E929" s="141"/>
      <c r="F929" s="136"/>
      <c r="G929" s="136"/>
      <c r="H929" s="137"/>
    </row>
    <row r="930" spans="1:8" ht="13.5" thickBot="1" x14ac:dyDescent="0.25">
      <c r="A930" s="103">
        <v>32</v>
      </c>
      <c r="B930" s="147" t="s">
        <v>603</v>
      </c>
      <c r="C930" s="148"/>
      <c r="D930" s="143"/>
      <c r="E930" s="143"/>
      <c r="F930" s="143"/>
      <c r="G930" s="143"/>
      <c r="H930" s="144"/>
    </row>
    <row r="932" spans="1:8" x14ac:dyDescent="0.2">
      <c r="H932" s="88" t="s">
        <v>692</v>
      </c>
    </row>
    <row r="933" spans="1:8" ht="9" customHeight="1" thickBot="1" x14ac:dyDescent="0.25">
      <c r="H933" s="88"/>
    </row>
    <row r="934" spans="1:8" ht="18" x14ac:dyDescent="0.25">
      <c r="A934" s="24" t="str">
        <f>CONCATENATE('Basic Data Input'!$B$5," COUNTY")</f>
        <v>___________ COUNTY</v>
      </c>
      <c r="B934" s="25"/>
      <c r="C934" s="25"/>
      <c r="D934" s="25"/>
      <c r="E934" s="25"/>
      <c r="F934" s="26"/>
      <c r="G934" s="79" t="s">
        <v>26</v>
      </c>
      <c r="H934" s="80" t="s">
        <v>27</v>
      </c>
    </row>
    <row r="935" spans="1:8" x14ac:dyDescent="0.2">
      <c r="F935" s="81" t="s">
        <v>28</v>
      </c>
      <c r="G935" s="82">
        <v>100</v>
      </c>
      <c r="H935" s="83" t="s">
        <v>29</v>
      </c>
    </row>
    <row r="936" spans="1:8" ht="13.5" thickBot="1" x14ac:dyDescent="0.25">
      <c r="F936" s="84" t="s">
        <v>30</v>
      </c>
      <c r="G936" s="85">
        <v>624</v>
      </c>
      <c r="H936" s="86" t="s">
        <v>610</v>
      </c>
    </row>
    <row r="937" spans="1:8" x14ac:dyDescent="0.2">
      <c r="A937" s="87" t="s">
        <v>840</v>
      </c>
      <c r="H937" s="88"/>
    </row>
    <row r="938" spans="1:8" ht="13.5" thickBot="1" x14ac:dyDescent="0.25"/>
    <row r="939" spans="1:8" x14ac:dyDescent="0.2">
      <c r="A939" s="89"/>
      <c r="B939" s="90"/>
      <c r="C939" s="91"/>
      <c r="D939" s="38"/>
      <c r="E939" s="38"/>
      <c r="F939" s="194" t="str">
        <f>F6</f>
        <v>Estimated Disbursements Ensuing Year 2026 - 2027</v>
      </c>
      <c r="G939" s="39"/>
      <c r="H939" s="40"/>
    </row>
    <row r="940" spans="1:8" x14ac:dyDescent="0.2">
      <c r="A940" s="92"/>
      <c r="B940" s="43" t="s">
        <v>26</v>
      </c>
      <c r="C940" s="93"/>
      <c r="D940" s="43" t="s">
        <v>13</v>
      </c>
      <c r="E940" s="43" t="s">
        <v>13</v>
      </c>
      <c r="F940" s="43" t="s">
        <v>31</v>
      </c>
      <c r="G940" s="43" t="s">
        <v>32</v>
      </c>
      <c r="H940" s="44"/>
    </row>
    <row r="941" spans="1:8" x14ac:dyDescent="0.2">
      <c r="A941" s="94"/>
      <c r="B941" s="48" t="s">
        <v>33</v>
      </c>
      <c r="C941" s="95"/>
      <c r="D941" s="193" t="str">
        <f>D8</f>
        <v>2024 - 2025</v>
      </c>
      <c r="E941" s="193" t="str">
        <f>E8</f>
        <v>2025 - 2026</v>
      </c>
      <c r="F941" s="43" t="s">
        <v>34</v>
      </c>
      <c r="G941" s="43" t="s">
        <v>35</v>
      </c>
      <c r="H941" s="44" t="s">
        <v>36</v>
      </c>
    </row>
    <row r="942" spans="1:8" x14ac:dyDescent="0.2">
      <c r="A942" s="96"/>
      <c r="B942" s="179" t="s">
        <v>365</v>
      </c>
      <c r="C942" s="180" t="s">
        <v>288</v>
      </c>
      <c r="D942" s="52">
        <v>1</v>
      </c>
      <c r="E942" s="52">
        <v>2</v>
      </c>
      <c r="F942" s="52">
        <v>3</v>
      </c>
      <c r="G942" s="52">
        <v>4</v>
      </c>
      <c r="H942" s="53">
        <v>5</v>
      </c>
    </row>
    <row r="943" spans="1:8" x14ac:dyDescent="0.2">
      <c r="A943" s="96">
        <v>1</v>
      </c>
      <c r="B943" s="145" t="s">
        <v>603</v>
      </c>
      <c r="C943" s="146"/>
      <c r="D943" s="136"/>
      <c r="E943" s="136"/>
      <c r="F943" s="136"/>
      <c r="G943" s="136"/>
      <c r="H943" s="137"/>
    </row>
    <row r="944" spans="1:8" x14ac:dyDescent="0.2">
      <c r="A944" s="96">
        <v>2</v>
      </c>
      <c r="B944" s="145" t="s">
        <v>603</v>
      </c>
      <c r="C944" s="146"/>
      <c r="D944" s="136"/>
      <c r="E944" s="136"/>
      <c r="F944" s="136"/>
      <c r="G944" s="136"/>
      <c r="H944" s="137"/>
    </row>
    <row r="945" spans="1:8" x14ac:dyDescent="0.2">
      <c r="A945" s="96">
        <v>3</v>
      </c>
      <c r="B945" s="145" t="s">
        <v>603</v>
      </c>
      <c r="C945" s="146"/>
      <c r="D945" s="141"/>
      <c r="E945" s="141"/>
      <c r="F945" s="141"/>
      <c r="G945" s="141"/>
      <c r="H945" s="142"/>
    </row>
    <row r="946" spans="1:8" x14ac:dyDescent="0.2">
      <c r="A946" s="96">
        <v>4</v>
      </c>
      <c r="B946" s="179"/>
      <c r="C946" s="180" t="s">
        <v>289</v>
      </c>
      <c r="D946" s="99">
        <f>SUM(D943:D945,D914:D930)</f>
        <v>0</v>
      </c>
      <c r="E946" s="99">
        <f>SUM(E943:E945,E914:E930)</f>
        <v>0</v>
      </c>
      <c r="F946" s="99">
        <f>SUM(F943:F945,F914:F930)</f>
        <v>0</v>
      </c>
      <c r="G946" s="99">
        <f>SUM(G943:G945,G914:G930)</f>
        <v>0</v>
      </c>
      <c r="H946" s="100">
        <f>SUM(H943:H945,H914:H930)</f>
        <v>0</v>
      </c>
    </row>
    <row r="947" spans="1:8" x14ac:dyDescent="0.2">
      <c r="A947" s="96">
        <v>5</v>
      </c>
      <c r="B947" s="179" t="s">
        <v>727</v>
      </c>
      <c r="C947" s="180" t="s">
        <v>290</v>
      </c>
      <c r="D947" s="429"/>
      <c r="E947" s="429"/>
      <c r="F947" s="429"/>
      <c r="G947" s="429"/>
      <c r="H947" s="430"/>
    </row>
    <row r="948" spans="1:8" x14ac:dyDescent="0.2">
      <c r="A948" s="96">
        <v>6</v>
      </c>
      <c r="B948" s="179" t="s">
        <v>291</v>
      </c>
      <c r="C948" s="180" t="s">
        <v>292</v>
      </c>
      <c r="D948" s="136"/>
      <c r="E948" s="136"/>
      <c r="F948" s="136"/>
      <c r="G948" s="136"/>
      <c r="H948" s="137"/>
    </row>
    <row r="949" spans="1:8" x14ac:dyDescent="0.2">
      <c r="A949" s="96">
        <v>7</v>
      </c>
      <c r="B949" s="145" t="s">
        <v>604</v>
      </c>
      <c r="C949" s="146"/>
      <c r="D949" s="136"/>
      <c r="E949" s="136"/>
      <c r="F949" s="136"/>
      <c r="G949" s="136"/>
      <c r="H949" s="137"/>
    </row>
    <row r="950" spans="1:8" x14ac:dyDescent="0.2">
      <c r="A950" s="96">
        <v>8</v>
      </c>
      <c r="B950" s="145" t="s">
        <v>604</v>
      </c>
      <c r="C950" s="146"/>
      <c r="D950" s="136"/>
      <c r="E950" s="136"/>
      <c r="F950" s="136"/>
      <c r="G950" s="136"/>
      <c r="H950" s="137"/>
    </row>
    <row r="951" spans="1:8" x14ac:dyDescent="0.2">
      <c r="A951" s="96">
        <v>9</v>
      </c>
      <c r="B951" s="145" t="s">
        <v>604</v>
      </c>
      <c r="C951" s="146"/>
      <c r="D951" s="136"/>
      <c r="E951" s="136"/>
      <c r="F951" s="136"/>
      <c r="G951" s="136"/>
      <c r="H951" s="137"/>
    </row>
    <row r="952" spans="1:8" x14ac:dyDescent="0.2">
      <c r="A952" s="96">
        <v>10</v>
      </c>
      <c r="B952" s="145" t="s">
        <v>604</v>
      </c>
      <c r="C952" s="146"/>
      <c r="D952" s="136"/>
      <c r="E952" s="136"/>
      <c r="F952" s="136"/>
      <c r="G952" s="136"/>
      <c r="H952" s="137"/>
    </row>
    <row r="953" spans="1:8" x14ac:dyDescent="0.2">
      <c r="A953" s="96">
        <v>11</v>
      </c>
      <c r="B953" s="179"/>
      <c r="C953" s="180" t="s">
        <v>293</v>
      </c>
      <c r="D953" s="99">
        <f>SUM(D948:D952)</f>
        <v>0</v>
      </c>
      <c r="E953" s="99">
        <f>SUM(E948:E952)</f>
        <v>0</v>
      </c>
      <c r="F953" s="99">
        <f>SUM(F948:F952)</f>
        <v>0</v>
      </c>
      <c r="G953" s="99">
        <f>SUM(G948:G952)</f>
        <v>0</v>
      </c>
      <c r="H953" s="100">
        <f>SUM(H948:H952)</f>
        <v>0</v>
      </c>
    </row>
    <row r="954" spans="1:8" x14ac:dyDescent="0.2">
      <c r="A954" s="96">
        <v>12</v>
      </c>
      <c r="B954" s="179" t="s">
        <v>738</v>
      </c>
      <c r="C954" s="180" t="s">
        <v>294</v>
      </c>
      <c r="D954" s="429"/>
      <c r="E954" s="429"/>
      <c r="F954" s="429"/>
      <c r="G954" s="429"/>
      <c r="H954" s="430"/>
    </row>
    <row r="955" spans="1:8" x14ac:dyDescent="0.2">
      <c r="A955" s="96">
        <v>13</v>
      </c>
      <c r="B955" s="179" t="s">
        <v>295</v>
      </c>
      <c r="C955" s="180" t="s">
        <v>296</v>
      </c>
      <c r="D955" s="136"/>
      <c r="E955" s="136"/>
      <c r="F955" s="136"/>
      <c r="G955" s="136"/>
      <c r="H955" s="137"/>
    </row>
    <row r="956" spans="1:8" x14ac:dyDescent="0.2">
      <c r="A956" s="96">
        <v>14</v>
      </c>
      <c r="B956" s="145" t="s">
        <v>605</v>
      </c>
      <c r="C956" s="146"/>
      <c r="D956" s="141"/>
      <c r="E956" s="141"/>
      <c r="F956" s="141"/>
      <c r="G956" s="141"/>
      <c r="H956" s="142"/>
    </row>
    <row r="957" spans="1:8" x14ac:dyDescent="0.2">
      <c r="A957" s="96">
        <v>15</v>
      </c>
      <c r="B957" s="145" t="s">
        <v>605</v>
      </c>
      <c r="C957" s="146"/>
      <c r="D957" s="141"/>
      <c r="E957" s="141"/>
      <c r="F957" s="141"/>
      <c r="G957" s="141"/>
      <c r="H957" s="142"/>
    </row>
    <row r="958" spans="1:8" x14ac:dyDescent="0.2">
      <c r="A958" s="96">
        <v>16</v>
      </c>
      <c r="B958" s="179"/>
      <c r="C958" s="180" t="s">
        <v>297</v>
      </c>
      <c r="D958" s="99">
        <f>SUM(D955:D957)</f>
        <v>0</v>
      </c>
      <c r="E958" s="99">
        <f>SUM(E955:E957)</f>
        <v>0</v>
      </c>
      <c r="F958" s="99">
        <f>SUM(F955:F957)</f>
        <v>0</v>
      </c>
      <c r="G958" s="99">
        <f>SUM(G955:G957)</f>
        <v>0</v>
      </c>
      <c r="H958" s="100">
        <f>SUM(H955:H957)</f>
        <v>0</v>
      </c>
    </row>
    <row r="959" spans="1:8" x14ac:dyDescent="0.2">
      <c r="A959" s="96">
        <v>17</v>
      </c>
      <c r="B959" s="179" t="s">
        <v>739</v>
      </c>
      <c r="C959" s="180" t="s">
        <v>298</v>
      </c>
      <c r="D959" s="429"/>
      <c r="E959" s="429"/>
      <c r="F959" s="429"/>
      <c r="G959" s="429"/>
      <c r="H959" s="430"/>
    </row>
    <row r="960" spans="1:8" x14ac:dyDescent="0.2">
      <c r="A960" s="96">
        <v>18</v>
      </c>
      <c r="B960" s="179" t="s">
        <v>301</v>
      </c>
      <c r="C960" s="180" t="s">
        <v>302</v>
      </c>
      <c r="D960" s="136"/>
      <c r="E960" s="136"/>
      <c r="F960" s="136"/>
      <c r="G960" s="136"/>
      <c r="H960" s="137"/>
    </row>
    <row r="961" spans="1:8" x14ac:dyDescent="0.2">
      <c r="A961" s="96">
        <v>19</v>
      </c>
      <c r="B961" s="179" t="s">
        <v>332</v>
      </c>
      <c r="C961" s="180" t="s">
        <v>300</v>
      </c>
      <c r="D961" s="136"/>
      <c r="E961" s="136"/>
      <c r="F961" s="136"/>
      <c r="G961" s="136"/>
      <c r="H961" s="137"/>
    </row>
    <row r="962" spans="1:8" x14ac:dyDescent="0.2">
      <c r="A962" s="96">
        <v>20</v>
      </c>
      <c r="B962" s="145" t="s">
        <v>606</v>
      </c>
      <c r="C962" s="146"/>
      <c r="D962" s="141"/>
      <c r="E962" s="141"/>
      <c r="F962" s="141"/>
      <c r="G962" s="141"/>
      <c r="H962" s="142"/>
    </row>
    <row r="963" spans="1:8" x14ac:dyDescent="0.2">
      <c r="A963" s="96">
        <v>21</v>
      </c>
      <c r="B963" s="145" t="s">
        <v>606</v>
      </c>
      <c r="C963" s="146"/>
      <c r="D963" s="136"/>
      <c r="E963" s="136"/>
      <c r="F963" s="136"/>
      <c r="G963" s="136"/>
      <c r="H963" s="137"/>
    </row>
    <row r="964" spans="1:8" x14ac:dyDescent="0.2">
      <c r="A964" s="96">
        <v>22</v>
      </c>
      <c r="B964" s="145" t="s">
        <v>606</v>
      </c>
      <c r="C964" s="146"/>
      <c r="D964" s="141"/>
      <c r="E964" s="141"/>
      <c r="F964" s="141"/>
      <c r="G964" s="141"/>
      <c r="H964" s="142"/>
    </row>
    <row r="965" spans="1:8" x14ac:dyDescent="0.2">
      <c r="A965" s="96">
        <v>23</v>
      </c>
      <c r="B965" s="145" t="s">
        <v>606</v>
      </c>
      <c r="C965" s="146"/>
      <c r="D965" s="141"/>
      <c r="E965" s="141"/>
      <c r="F965" s="141"/>
      <c r="G965" s="141"/>
      <c r="H965" s="142"/>
    </row>
    <row r="966" spans="1:8" x14ac:dyDescent="0.2">
      <c r="A966" s="96">
        <v>24</v>
      </c>
      <c r="B966" s="179"/>
      <c r="C966" s="180" t="s">
        <v>307</v>
      </c>
      <c r="D966" s="99">
        <f>SUM(D960:D965)</f>
        <v>0</v>
      </c>
      <c r="E966" s="99">
        <f>SUM(E960:E965)</f>
        <v>0</v>
      </c>
      <c r="F966" s="99">
        <f>SUM(F960:F965)</f>
        <v>0</v>
      </c>
      <c r="G966" s="99">
        <f>SUM(G960:G965)</f>
        <v>0</v>
      </c>
      <c r="H966" s="100">
        <f>SUM(H960:H965)</f>
        <v>0</v>
      </c>
    </row>
    <row r="967" spans="1:8" ht="13.5" thickBot="1" x14ac:dyDescent="0.25">
      <c r="A967" s="103">
        <v>25</v>
      </c>
      <c r="B967" s="185"/>
      <c r="C967" s="187" t="s">
        <v>841</v>
      </c>
      <c r="D967" s="106">
        <f>D912+D946+D953+D958+D966</f>
        <v>0</v>
      </c>
      <c r="E967" s="106">
        <f>E912+E946+E953+E958+E966</f>
        <v>0</v>
      </c>
      <c r="F967" s="106">
        <f>F912+F946+F953+F958+F966</f>
        <v>0</v>
      </c>
      <c r="G967" s="106">
        <f>G912+G946+G953+G958+G966</f>
        <v>0</v>
      </c>
      <c r="H967" s="107">
        <f>H912+H946+H953+H958+H966</f>
        <v>0</v>
      </c>
    </row>
    <row r="968" spans="1:8" x14ac:dyDescent="0.2">
      <c r="C968" s="77" t="s">
        <v>444</v>
      </c>
    </row>
    <row r="969" spans="1:8" x14ac:dyDescent="0.2">
      <c r="H969" s="88"/>
    </row>
    <row r="970" spans="1:8" x14ac:dyDescent="0.2">
      <c r="B970" s="87" t="s">
        <v>309</v>
      </c>
    </row>
    <row r="972" spans="1:8" x14ac:dyDescent="0.2">
      <c r="B972" s="109" t="str">
        <f>B84</f>
        <v>Request is hereby made for the adoption of the estimated budget disbursements for the fiscal year July 1, 2026, through June 30, 2027, as indicated in Column (3).</v>
      </c>
      <c r="C972" s="87"/>
    </row>
    <row r="974" spans="1:8" x14ac:dyDescent="0.2">
      <c r="C974" s="138" t="s">
        <v>1016</v>
      </c>
      <c r="D974" s="138" t="s">
        <v>310</v>
      </c>
      <c r="E974" s="138"/>
      <c r="F974" s="78" t="s">
        <v>311</v>
      </c>
    </row>
    <row r="975" spans="1:8" x14ac:dyDescent="0.2">
      <c r="D975" s="78" t="s">
        <v>312</v>
      </c>
      <c r="F975" s="78" t="s">
        <v>313</v>
      </c>
    </row>
    <row r="976" spans="1:8" x14ac:dyDescent="0.2">
      <c r="D976" s="4"/>
      <c r="E976" s="4"/>
      <c r="F976" s="4"/>
      <c r="H976" s="88" t="s">
        <v>698</v>
      </c>
    </row>
    <row r="977" spans="1:8" ht="9" customHeight="1" thickBot="1" x14ac:dyDescent="0.25"/>
    <row r="978" spans="1:8" ht="18" x14ac:dyDescent="0.25">
      <c r="A978" s="24" t="str">
        <f>CONCATENATE('Basic Data Input'!$B$5," COUNTY")</f>
        <v>___________ COUNTY</v>
      </c>
      <c r="B978" s="25"/>
      <c r="C978" s="25"/>
      <c r="D978" s="25"/>
      <c r="E978" s="25"/>
      <c r="F978" s="26"/>
      <c r="G978" s="79" t="s">
        <v>26</v>
      </c>
      <c r="H978" s="80" t="s">
        <v>27</v>
      </c>
    </row>
    <row r="979" spans="1:8" x14ac:dyDescent="0.2">
      <c r="F979" s="81" t="s">
        <v>28</v>
      </c>
      <c r="G979" s="82">
        <v>100</v>
      </c>
      <c r="H979" s="83" t="s">
        <v>29</v>
      </c>
    </row>
    <row r="980" spans="1:8" ht="13.5" thickBot="1" x14ac:dyDescent="0.25">
      <c r="F980" s="84" t="s">
        <v>30</v>
      </c>
      <c r="G980" s="85">
        <v>625</v>
      </c>
      <c r="H980" s="86" t="s">
        <v>578</v>
      </c>
    </row>
    <row r="981" spans="1:8" x14ac:dyDescent="0.2">
      <c r="A981" s="87" t="s">
        <v>840</v>
      </c>
      <c r="H981" s="88"/>
    </row>
    <row r="982" spans="1:8" ht="13.5" thickBot="1" x14ac:dyDescent="0.25"/>
    <row r="983" spans="1:8" x14ac:dyDescent="0.2">
      <c r="A983" s="89"/>
      <c r="B983" s="90"/>
      <c r="C983" s="91"/>
      <c r="D983" s="38"/>
      <c r="E983" s="38"/>
      <c r="F983" s="194" t="str">
        <f>F6</f>
        <v>Estimated Disbursements Ensuing Year 2026 - 2027</v>
      </c>
      <c r="G983" s="39"/>
      <c r="H983" s="40"/>
    </row>
    <row r="984" spans="1:8" x14ac:dyDescent="0.2">
      <c r="A984" s="92"/>
      <c r="B984" s="43" t="s">
        <v>26</v>
      </c>
      <c r="C984" s="93"/>
      <c r="D984" s="43" t="s">
        <v>13</v>
      </c>
      <c r="E984" s="43" t="s">
        <v>13</v>
      </c>
      <c r="F984" s="43" t="s">
        <v>31</v>
      </c>
      <c r="G984" s="43" t="s">
        <v>32</v>
      </c>
      <c r="H984" s="44"/>
    </row>
    <row r="985" spans="1:8" x14ac:dyDescent="0.2">
      <c r="A985" s="94"/>
      <c r="B985" s="48" t="s">
        <v>33</v>
      </c>
      <c r="C985" s="95"/>
      <c r="D985" s="193" t="str">
        <f>D8</f>
        <v>2024 - 2025</v>
      </c>
      <c r="E985" s="193" t="str">
        <f>E8</f>
        <v>2025 - 2026</v>
      </c>
      <c r="F985" s="43" t="s">
        <v>34</v>
      </c>
      <c r="G985" s="43" t="s">
        <v>35</v>
      </c>
      <c r="H985" s="44" t="s">
        <v>36</v>
      </c>
    </row>
    <row r="986" spans="1:8" x14ac:dyDescent="0.2">
      <c r="A986" s="96"/>
      <c r="B986" s="179" t="s">
        <v>250</v>
      </c>
      <c r="C986" s="180" t="s">
        <v>241</v>
      </c>
      <c r="D986" s="52">
        <v>1</v>
      </c>
      <c r="E986" s="52">
        <v>2</v>
      </c>
      <c r="F986" s="52">
        <v>3</v>
      </c>
      <c r="G986" s="52">
        <v>4</v>
      </c>
      <c r="H986" s="53">
        <v>5</v>
      </c>
    </row>
    <row r="987" spans="1:8" x14ac:dyDescent="0.2">
      <c r="A987" s="96">
        <v>1</v>
      </c>
      <c r="B987" s="179" t="s">
        <v>242</v>
      </c>
      <c r="C987" s="180" t="s">
        <v>243</v>
      </c>
      <c r="D987" s="136"/>
      <c r="E987" s="136"/>
      <c r="F987" s="136"/>
      <c r="G987" s="136"/>
      <c r="H987" s="137"/>
    </row>
    <row r="988" spans="1:8" x14ac:dyDescent="0.2">
      <c r="A988" s="96">
        <v>2</v>
      </c>
      <c r="B988" s="179" t="s">
        <v>244</v>
      </c>
      <c r="C988" s="180" t="s">
        <v>245</v>
      </c>
      <c r="D988" s="136"/>
      <c r="E988" s="136"/>
      <c r="F988" s="136"/>
      <c r="G988" s="136"/>
      <c r="H988" s="137"/>
    </row>
    <row r="989" spans="1:8" x14ac:dyDescent="0.2">
      <c r="A989" s="96">
        <v>3</v>
      </c>
      <c r="B989" s="179" t="s">
        <v>246</v>
      </c>
      <c r="C989" s="180" t="s">
        <v>247</v>
      </c>
      <c r="D989" s="141"/>
      <c r="E989" s="141"/>
      <c r="F989" s="141"/>
      <c r="G989" s="141"/>
      <c r="H989" s="142"/>
    </row>
    <row r="990" spans="1:8" x14ac:dyDescent="0.2">
      <c r="A990" s="96">
        <v>4</v>
      </c>
      <c r="B990" s="179" t="s">
        <v>248</v>
      </c>
      <c r="C990" s="180" t="s">
        <v>249</v>
      </c>
      <c r="D990" s="136"/>
      <c r="E990" s="136"/>
      <c r="F990" s="136"/>
      <c r="G990" s="136"/>
      <c r="H990" s="137"/>
    </row>
    <row r="991" spans="1:8" x14ac:dyDescent="0.2">
      <c r="A991" s="96">
        <v>5</v>
      </c>
      <c r="B991" s="179" t="s">
        <v>251</v>
      </c>
      <c r="C991" s="180" t="s">
        <v>252</v>
      </c>
      <c r="D991" s="141"/>
      <c r="E991" s="141"/>
      <c r="F991" s="141"/>
      <c r="G991" s="141"/>
      <c r="H991" s="142"/>
    </row>
    <row r="992" spans="1:8" x14ac:dyDescent="0.2">
      <c r="A992" s="96">
        <v>6</v>
      </c>
      <c r="B992" s="145" t="s">
        <v>602</v>
      </c>
      <c r="C992" s="146"/>
      <c r="D992" s="136"/>
      <c r="E992" s="136"/>
      <c r="F992" s="136"/>
      <c r="G992" s="136"/>
      <c r="H992" s="137"/>
    </row>
    <row r="993" spans="1:8" x14ac:dyDescent="0.2">
      <c r="A993" s="96">
        <v>7</v>
      </c>
      <c r="B993" s="145" t="s">
        <v>602</v>
      </c>
      <c r="C993" s="146"/>
      <c r="D993" s="136"/>
      <c r="E993" s="136"/>
      <c r="F993" s="136"/>
      <c r="G993" s="136"/>
      <c r="H993" s="137"/>
    </row>
    <row r="994" spans="1:8" x14ac:dyDescent="0.2">
      <c r="A994" s="96">
        <v>8</v>
      </c>
      <c r="B994" s="145" t="s">
        <v>602</v>
      </c>
      <c r="C994" s="146"/>
      <c r="D994" s="136"/>
      <c r="E994" s="136"/>
      <c r="F994" s="136"/>
      <c r="G994" s="136"/>
      <c r="H994" s="137"/>
    </row>
    <row r="995" spans="1:8" x14ac:dyDescent="0.2">
      <c r="A995" s="96">
        <v>9</v>
      </c>
      <c r="B995" s="145" t="s">
        <v>602</v>
      </c>
      <c r="C995" s="146"/>
      <c r="D995" s="136"/>
      <c r="E995" s="136"/>
      <c r="F995" s="136"/>
      <c r="G995" s="136"/>
      <c r="H995" s="137"/>
    </row>
    <row r="996" spans="1:8" x14ac:dyDescent="0.2">
      <c r="A996" s="96">
        <v>10</v>
      </c>
      <c r="B996" s="145" t="s">
        <v>602</v>
      </c>
      <c r="C996" s="146"/>
      <c r="D996" s="136"/>
      <c r="E996" s="136"/>
      <c r="F996" s="136"/>
      <c r="G996" s="136"/>
      <c r="H996" s="137"/>
    </row>
    <row r="997" spans="1:8" x14ac:dyDescent="0.2">
      <c r="A997" s="96">
        <v>11</v>
      </c>
      <c r="B997" s="145" t="s">
        <v>602</v>
      </c>
      <c r="C997" s="146"/>
      <c r="D997" s="136"/>
      <c r="E997" s="136"/>
      <c r="F997" s="136"/>
      <c r="G997" s="136"/>
      <c r="H997" s="137"/>
    </row>
    <row r="998" spans="1:8" x14ac:dyDescent="0.2">
      <c r="A998" s="96">
        <v>12</v>
      </c>
      <c r="B998" s="145" t="s">
        <v>602</v>
      </c>
      <c r="C998" s="146"/>
      <c r="D998" s="136"/>
      <c r="E998" s="136"/>
      <c r="F998" s="136"/>
      <c r="G998" s="136"/>
      <c r="H998" s="137"/>
    </row>
    <row r="999" spans="1:8" x14ac:dyDescent="0.2">
      <c r="A999" s="96">
        <v>13</v>
      </c>
      <c r="B999" s="145" t="s">
        <v>602</v>
      </c>
      <c r="C999" s="146"/>
      <c r="D999" s="136"/>
      <c r="E999" s="136"/>
      <c r="F999" s="136"/>
      <c r="G999" s="136"/>
      <c r="H999" s="137"/>
    </row>
    <row r="1000" spans="1:8" x14ac:dyDescent="0.2">
      <c r="A1000" s="96">
        <v>14</v>
      </c>
      <c r="B1000" s="179"/>
      <c r="C1000" s="180" t="s">
        <v>261</v>
      </c>
      <c r="D1000" s="101">
        <f>SUM(D987:D999)</f>
        <v>0</v>
      </c>
      <c r="E1000" s="101">
        <f>SUM(E987:E999)</f>
        <v>0</v>
      </c>
      <c r="F1000" s="101">
        <f>SUM(F987:F999)</f>
        <v>0</v>
      </c>
      <c r="G1000" s="101">
        <f>SUM(G987:G999)</f>
        <v>0</v>
      </c>
      <c r="H1000" s="102">
        <f>SUM(H987:H999)</f>
        <v>0</v>
      </c>
    </row>
    <row r="1001" spans="1:8" x14ac:dyDescent="0.2">
      <c r="A1001" s="96">
        <v>15</v>
      </c>
      <c r="B1001" s="179" t="s">
        <v>365</v>
      </c>
      <c r="C1001" s="180" t="s">
        <v>263</v>
      </c>
      <c r="D1001" s="429"/>
      <c r="E1001" s="429"/>
      <c r="F1001" s="429"/>
      <c r="G1001" s="429"/>
      <c r="H1001" s="430"/>
    </row>
    <row r="1002" spans="1:8" x14ac:dyDescent="0.2">
      <c r="A1002" s="96">
        <v>16</v>
      </c>
      <c r="B1002" s="179" t="s">
        <v>264</v>
      </c>
      <c r="C1002" s="180" t="s">
        <v>265</v>
      </c>
      <c r="D1002" s="136"/>
      <c r="E1002" s="136"/>
      <c r="F1002" s="136"/>
      <c r="G1002" s="136"/>
      <c r="H1002" s="137"/>
    </row>
    <row r="1003" spans="1:8" x14ac:dyDescent="0.2">
      <c r="A1003" s="96">
        <v>17</v>
      </c>
      <c r="B1003" s="179" t="s">
        <v>266</v>
      </c>
      <c r="C1003" s="180" t="s">
        <v>267</v>
      </c>
      <c r="D1003" s="136"/>
      <c r="E1003" s="136"/>
      <c r="F1003" s="136"/>
      <c r="G1003" s="136"/>
      <c r="H1003" s="137"/>
    </row>
    <row r="1004" spans="1:8" x14ac:dyDescent="0.2">
      <c r="A1004" s="96">
        <v>18</v>
      </c>
      <c r="B1004" s="179" t="s">
        <v>273</v>
      </c>
      <c r="C1004" s="180" t="s">
        <v>330</v>
      </c>
      <c r="D1004" s="136"/>
      <c r="E1004" s="136"/>
      <c r="F1004" s="136"/>
      <c r="G1004" s="136"/>
      <c r="H1004" s="137"/>
    </row>
    <row r="1005" spans="1:8" x14ac:dyDescent="0.2">
      <c r="A1005" s="96">
        <v>19</v>
      </c>
      <c r="B1005" s="179"/>
      <c r="C1005" s="180" t="s">
        <v>277</v>
      </c>
      <c r="D1005" s="447"/>
      <c r="E1005" s="447"/>
      <c r="F1005" s="447"/>
      <c r="G1005" s="447"/>
      <c r="H1005" s="448"/>
    </row>
    <row r="1006" spans="1:8" x14ac:dyDescent="0.2">
      <c r="A1006" s="96">
        <v>20</v>
      </c>
      <c r="B1006" s="179" t="s">
        <v>694</v>
      </c>
      <c r="C1006" s="180" t="s">
        <v>278</v>
      </c>
      <c r="D1006" s="141"/>
      <c r="E1006" s="141"/>
      <c r="F1006" s="141"/>
      <c r="G1006" s="141"/>
      <c r="H1006" s="142"/>
    </row>
    <row r="1007" spans="1:8" x14ac:dyDescent="0.2">
      <c r="A1007" s="96">
        <v>21</v>
      </c>
      <c r="B1007" s="179" t="s">
        <v>279</v>
      </c>
      <c r="C1007" s="180" t="s">
        <v>280</v>
      </c>
      <c r="D1007" s="136"/>
      <c r="E1007" s="136"/>
      <c r="F1007" s="136"/>
      <c r="G1007" s="136"/>
      <c r="H1007" s="137"/>
    </row>
    <row r="1008" spans="1:8" x14ac:dyDescent="0.2">
      <c r="A1008" s="96">
        <v>22</v>
      </c>
      <c r="B1008" s="179" t="s">
        <v>281</v>
      </c>
      <c r="C1008" s="180" t="s">
        <v>282</v>
      </c>
      <c r="D1008" s="141"/>
      <c r="E1008" s="141"/>
      <c r="F1008" s="141"/>
      <c r="G1008" s="141"/>
      <c r="H1008" s="142"/>
    </row>
    <row r="1009" spans="1:8" x14ac:dyDescent="0.2">
      <c r="A1009" s="96">
        <v>23</v>
      </c>
      <c r="B1009" s="179" t="s">
        <v>331</v>
      </c>
      <c r="C1009" s="180" t="s">
        <v>284</v>
      </c>
      <c r="D1009" s="141"/>
      <c r="E1009" s="141"/>
      <c r="F1009" s="141"/>
      <c r="G1009" s="141"/>
      <c r="H1009" s="142"/>
    </row>
    <row r="1010" spans="1:8" x14ac:dyDescent="0.2">
      <c r="A1010" s="96">
        <v>24</v>
      </c>
      <c r="B1010" s="145" t="s">
        <v>603</v>
      </c>
      <c r="C1010" s="146"/>
      <c r="D1010" s="136"/>
      <c r="E1010" s="136"/>
      <c r="F1010" s="136"/>
      <c r="G1010" s="136"/>
      <c r="H1010" s="137"/>
    </row>
    <row r="1011" spans="1:8" x14ac:dyDescent="0.2">
      <c r="A1011" s="96">
        <v>25</v>
      </c>
      <c r="B1011" s="145" t="s">
        <v>603</v>
      </c>
      <c r="C1011" s="146"/>
      <c r="D1011" s="136"/>
      <c r="E1011" s="136"/>
      <c r="F1011" s="136"/>
      <c r="G1011" s="136"/>
      <c r="H1011" s="137"/>
    </row>
    <row r="1012" spans="1:8" x14ac:dyDescent="0.2">
      <c r="A1012" s="96">
        <v>26</v>
      </c>
      <c r="B1012" s="145" t="s">
        <v>603</v>
      </c>
      <c r="C1012" s="146"/>
      <c r="D1012" s="136"/>
      <c r="E1012" s="136"/>
      <c r="F1012" s="136"/>
      <c r="G1012" s="136"/>
      <c r="H1012" s="137"/>
    </row>
    <row r="1013" spans="1:8" x14ac:dyDescent="0.2">
      <c r="A1013" s="96">
        <v>27</v>
      </c>
      <c r="B1013" s="145" t="s">
        <v>603</v>
      </c>
      <c r="C1013" s="146"/>
      <c r="D1013" s="136"/>
      <c r="E1013" s="136"/>
      <c r="F1013" s="136"/>
      <c r="G1013" s="136"/>
      <c r="H1013" s="137"/>
    </row>
    <row r="1014" spans="1:8" x14ac:dyDescent="0.2">
      <c r="A1014" s="96">
        <v>28</v>
      </c>
      <c r="B1014" s="145" t="s">
        <v>603</v>
      </c>
      <c r="C1014" s="146"/>
      <c r="D1014" s="141"/>
      <c r="E1014" s="141"/>
      <c r="F1014" s="141"/>
      <c r="G1014" s="141"/>
      <c r="H1014" s="142"/>
    </row>
    <row r="1015" spans="1:8" x14ac:dyDescent="0.2">
      <c r="A1015" s="96">
        <v>29</v>
      </c>
      <c r="B1015" s="145" t="s">
        <v>603</v>
      </c>
      <c r="C1015" s="146"/>
      <c r="D1015" s="136"/>
      <c r="E1015" s="136"/>
      <c r="F1015" s="136"/>
      <c r="G1015" s="136"/>
      <c r="H1015" s="137"/>
    </row>
    <row r="1016" spans="1:8" x14ac:dyDescent="0.2">
      <c r="A1016" s="96">
        <v>30</v>
      </c>
      <c r="B1016" s="145" t="s">
        <v>603</v>
      </c>
      <c r="C1016" s="146"/>
      <c r="D1016" s="141"/>
      <c r="E1016" s="141"/>
      <c r="F1016" s="136"/>
      <c r="G1016" s="136"/>
      <c r="H1016" s="137"/>
    </row>
    <row r="1017" spans="1:8" x14ac:dyDescent="0.2">
      <c r="A1017" s="96">
        <v>31</v>
      </c>
      <c r="B1017" s="145" t="s">
        <v>603</v>
      </c>
      <c r="C1017" s="146"/>
      <c r="D1017" s="141"/>
      <c r="E1017" s="141"/>
      <c r="F1017" s="136"/>
      <c r="G1017" s="136"/>
      <c r="H1017" s="137"/>
    </row>
    <row r="1018" spans="1:8" ht="13.5" thickBot="1" x14ac:dyDescent="0.25">
      <c r="A1018" s="103">
        <v>32</v>
      </c>
      <c r="B1018" s="147" t="s">
        <v>603</v>
      </c>
      <c r="C1018" s="148"/>
      <c r="D1018" s="143"/>
      <c r="E1018" s="143"/>
      <c r="F1018" s="143"/>
      <c r="G1018" s="143"/>
      <c r="H1018" s="144"/>
    </row>
    <row r="1020" spans="1:8" x14ac:dyDescent="0.2">
      <c r="H1020" s="88" t="s">
        <v>714</v>
      </c>
    </row>
    <row r="1021" spans="1:8" ht="9" customHeight="1" thickBot="1" x14ac:dyDescent="0.25"/>
    <row r="1022" spans="1:8" ht="18" x14ac:dyDescent="0.25">
      <c r="A1022" s="24" t="str">
        <f>CONCATENATE('Basic Data Input'!$B$5," COUNTY")</f>
        <v>___________ COUNTY</v>
      </c>
      <c r="B1022" s="25"/>
      <c r="C1022" s="25"/>
      <c r="D1022" s="25"/>
      <c r="E1022" s="25"/>
      <c r="F1022" s="26"/>
      <c r="G1022" s="79" t="s">
        <v>26</v>
      </c>
      <c r="H1022" s="80" t="s">
        <v>27</v>
      </c>
    </row>
    <row r="1023" spans="1:8" x14ac:dyDescent="0.2">
      <c r="F1023" s="81" t="s">
        <v>28</v>
      </c>
      <c r="G1023" s="82">
        <v>100</v>
      </c>
      <c r="H1023" s="83" t="s">
        <v>29</v>
      </c>
    </row>
    <row r="1024" spans="1:8" ht="13.5" thickBot="1" x14ac:dyDescent="0.25">
      <c r="F1024" s="84" t="s">
        <v>30</v>
      </c>
      <c r="G1024" s="85">
        <v>625</v>
      </c>
      <c r="H1024" s="86" t="s">
        <v>578</v>
      </c>
    </row>
    <row r="1025" spans="1:8" x14ac:dyDescent="0.2">
      <c r="A1025" s="87" t="s">
        <v>840</v>
      </c>
      <c r="H1025" s="88"/>
    </row>
    <row r="1026" spans="1:8" ht="13.5" thickBot="1" x14ac:dyDescent="0.25"/>
    <row r="1027" spans="1:8" x14ac:dyDescent="0.2">
      <c r="A1027" s="89"/>
      <c r="B1027" s="90"/>
      <c r="C1027" s="91"/>
      <c r="D1027" s="38"/>
      <c r="E1027" s="38"/>
      <c r="F1027" s="194" t="str">
        <f>F6</f>
        <v>Estimated Disbursements Ensuing Year 2026 - 2027</v>
      </c>
      <c r="G1027" s="39"/>
      <c r="H1027" s="40"/>
    </row>
    <row r="1028" spans="1:8" x14ac:dyDescent="0.2">
      <c r="A1028" s="92"/>
      <c r="B1028" s="43" t="s">
        <v>26</v>
      </c>
      <c r="C1028" s="93"/>
      <c r="D1028" s="43" t="s">
        <v>13</v>
      </c>
      <c r="E1028" s="43" t="s">
        <v>13</v>
      </c>
      <c r="F1028" s="43" t="s">
        <v>31</v>
      </c>
      <c r="G1028" s="43" t="s">
        <v>32</v>
      </c>
      <c r="H1028" s="44"/>
    </row>
    <row r="1029" spans="1:8" x14ac:dyDescent="0.2">
      <c r="A1029" s="94"/>
      <c r="B1029" s="48" t="s">
        <v>33</v>
      </c>
      <c r="C1029" s="95"/>
      <c r="D1029" s="193" t="str">
        <f>D8</f>
        <v>2024 - 2025</v>
      </c>
      <c r="E1029" s="193" t="str">
        <f>E8</f>
        <v>2025 - 2026</v>
      </c>
      <c r="F1029" s="43" t="s">
        <v>34</v>
      </c>
      <c r="G1029" s="43" t="s">
        <v>35</v>
      </c>
      <c r="H1029" s="44" t="s">
        <v>36</v>
      </c>
    </row>
    <row r="1030" spans="1:8" x14ac:dyDescent="0.2">
      <c r="A1030" s="96"/>
      <c r="B1030" s="179" t="s">
        <v>365</v>
      </c>
      <c r="C1030" s="180" t="s">
        <v>288</v>
      </c>
      <c r="D1030" s="52">
        <v>1</v>
      </c>
      <c r="E1030" s="52">
        <v>2</v>
      </c>
      <c r="F1030" s="52">
        <v>3</v>
      </c>
      <c r="G1030" s="52">
        <v>4</v>
      </c>
      <c r="H1030" s="53">
        <v>5</v>
      </c>
    </row>
    <row r="1031" spans="1:8" x14ac:dyDescent="0.2">
      <c r="A1031" s="96">
        <v>1</v>
      </c>
      <c r="B1031" s="145" t="s">
        <v>603</v>
      </c>
      <c r="C1031" s="146"/>
      <c r="D1031" s="136"/>
      <c r="E1031" s="136"/>
      <c r="F1031" s="136"/>
      <c r="G1031" s="136"/>
      <c r="H1031" s="137"/>
    </row>
    <row r="1032" spans="1:8" x14ac:dyDescent="0.2">
      <c r="A1032" s="96">
        <v>2</v>
      </c>
      <c r="B1032" s="145" t="s">
        <v>603</v>
      </c>
      <c r="C1032" s="146"/>
      <c r="D1032" s="136"/>
      <c r="E1032" s="136"/>
      <c r="F1032" s="136"/>
      <c r="G1032" s="136"/>
      <c r="H1032" s="137"/>
    </row>
    <row r="1033" spans="1:8" x14ac:dyDescent="0.2">
      <c r="A1033" s="96">
        <v>3</v>
      </c>
      <c r="B1033" s="145" t="s">
        <v>603</v>
      </c>
      <c r="C1033" s="146"/>
      <c r="D1033" s="141"/>
      <c r="E1033" s="141"/>
      <c r="F1033" s="141"/>
      <c r="G1033" s="141"/>
      <c r="H1033" s="142"/>
    </row>
    <row r="1034" spans="1:8" x14ac:dyDescent="0.2">
      <c r="A1034" s="96">
        <v>4</v>
      </c>
      <c r="B1034" s="179"/>
      <c r="C1034" s="180" t="s">
        <v>289</v>
      </c>
      <c r="D1034" s="99">
        <f>SUM(D1002:D1018,D1031:D1033)</f>
        <v>0</v>
      </c>
      <c r="E1034" s="99">
        <f>SUM(E1002:E1018,E1031:E1033)</f>
        <v>0</v>
      </c>
      <c r="F1034" s="99">
        <f>SUM(F1002:F1018,F1031:F1033)</f>
        <v>0</v>
      </c>
      <c r="G1034" s="99">
        <f>SUM(G1002:G1018,G1031:G1033)</f>
        <v>0</v>
      </c>
      <c r="H1034" s="100">
        <f>SUM(H1002:H1018,H1031:H1033)</f>
        <v>0</v>
      </c>
    </row>
    <row r="1035" spans="1:8" x14ac:dyDescent="0.2">
      <c r="A1035" s="96">
        <v>5</v>
      </c>
      <c r="B1035" s="179" t="s">
        <v>727</v>
      </c>
      <c r="C1035" s="180" t="s">
        <v>290</v>
      </c>
      <c r="D1035" s="429"/>
      <c r="E1035" s="429"/>
      <c r="F1035" s="429"/>
      <c r="G1035" s="429"/>
      <c r="H1035" s="430"/>
    </row>
    <row r="1036" spans="1:8" x14ac:dyDescent="0.2">
      <c r="A1036" s="96">
        <v>6</v>
      </c>
      <c r="B1036" s="179" t="s">
        <v>291</v>
      </c>
      <c r="C1036" s="180" t="s">
        <v>292</v>
      </c>
      <c r="D1036" s="136"/>
      <c r="E1036" s="136"/>
      <c r="F1036" s="136"/>
      <c r="G1036" s="136"/>
      <c r="H1036" s="137"/>
    </row>
    <row r="1037" spans="1:8" x14ac:dyDescent="0.2">
      <c r="A1037" s="96">
        <v>7</v>
      </c>
      <c r="B1037" s="145" t="s">
        <v>604</v>
      </c>
      <c r="C1037" s="146"/>
      <c r="D1037" s="136"/>
      <c r="E1037" s="136"/>
      <c r="F1037" s="136"/>
      <c r="G1037" s="136"/>
      <c r="H1037" s="137"/>
    </row>
    <row r="1038" spans="1:8" x14ac:dyDescent="0.2">
      <c r="A1038" s="96">
        <v>8</v>
      </c>
      <c r="B1038" s="145" t="s">
        <v>604</v>
      </c>
      <c r="C1038" s="146"/>
      <c r="D1038" s="136"/>
      <c r="E1038" s="136"/>
      <c r="F1038" s="136"/>
      <c r="G1038" s="136"/>
      <c r="H1038" s="137"/>
    </row>
    <row r="1039" spans="1:8" x14ac:dyDescent="0.2">
      <c r="A1039" s="96">
        <v>9</v>
      </c>
      <c r="B1039" s="145" t="s">
        <v>604</v>
      </c>
      <c r="C1039" s="146"/>
      <c r="D1039" s="136"/>
      <c r="E1039" s="136"/>
      <c r="F1039" s="136"/>
      <c r="G1039" s="136"/>
      <c r="H1039" s="137"/>
    </row>
    <row r="1040" spans="1:8" x14ac:dyDescent="0.2">
      <c r="A1040" s="96">
        <v>10</v>
      </c>
      <c r="B1040" s="145" t="s">
        <v>604</v>
      </c>
      <c r="C1040" s="146"/>
      <c r="D1040" s="136"/>
      <c r="E1040" s="136"/>
      <c r="F1040" s="136"/>
      <c r="G1040" s="136"/>
      <c r="H1040" s="137"/>
    </row>
    <row r="1041" spans="1:8" x14ac:dyDescent="0.2">
      <c r="A1041" s="96">
        <v>11</v>
      </c>
      <c r="B1041" s="179"/>
      <c r="C1041" s="180" t="s">
        <v>293</v>
      </c>
      <c r="D1041" s="99">
        <f>SUM(D1036:D1040)</f>
        <v>0</v>
      </c>
      <c r="E1041" s="99">
        <f>SUM(E1036:E1040)</f>
        <v>0</v>
      </c>
      <c r="F1041" s="99">
        <f>SUM(F1036:F1040)</f>
        <v>0</v>
      </c>
      <c r="G1041" s="99">
        <f>SUM(G1036:G1040)</f>
        <v>0</v>
      </c>
      <c r="H1041" s="100">
        <f>SUM(H1036:H1040)</f>
        <v>0</v>
      </c>
    </row>
    <row r="1042" spans="1:8" x14ac:dyDescent="0.2">
      <c r="A1042" s="96">
        <v>12</v>
      </c>
      <c r="B1042" s="179" t="s">
        <v>738</v>
      </c>
      <c r="C1042" s="180" t="s">
        <v>294</v>
      </c>
      <c r="D1042" s="429"/>
      <c r="E1042" s="429"/>
      <c r="F1042" s="429"/>
      <c r="G1042" s="429"/>
      <c r="H1042" s="430"/>
    </row>
    <row r="1043" spans="1:8" x14ac:dyDescent="0.2">
      <c r="A1043" s="96">
        <v>13</v>
      </c>
      <c r="B1043" s="179" t="s">
        <v>295</v>
      </c>
      <c r="C1043" s="180" t="s">
        <v>296</v>
      </c>
      <c r="D1043" s="136"/>
      <c r="E1043" s="136"/>
      <c r="F1043" s="136"/>
      <c r="G1043" s="136"/>
      <c r="H1043" s="137"/>
    </row>
    <row r="1044" spans="1:8" x14ac:dyDescent="0.2">
      <c r="A1044" s="96">
        <v>14</v>
      </c>
      <c r="B1044" s="145" t="s">
        <v>605</v>
      </c>
      <c r="C1044" s="146"/>
      <c r="D1044" s="141"/>
      <c r="E1044" s="141"/>
      <c r="F1044" s="141"/>
      <c r="G1044" s="141"/>
      <c r="H1044" s="142"/>
    </row>
    <row r="1045" spans="1:8" x14ac:dyDescent="0.2">
      <c r="A1045" s="96">
        <v>15</v>
      </c>
      <c r="B1045" s="145" t="s">
        <v>605</v>
      </c>
      <c r="C1045" s="146"/>
      <c r="D1045" s="141"/>
      <c r="E1045" s="141"/>
      <c r="F1045" s="141"/>
      <c r="G1045" s="141"/>
      <c r="H1045" s="142"/>
    </row>
    <row r="1046" spans="1:8" x14ac:dyDescent="0.2">
      <c r="A1046" s="96">
        <v>16</v>
      </c>
      <c r="B1046" s="179"/>
      <c r="C1046" s="180" t="s">
        <v>297</v>
      </c>
      <c r="D1046" s="99">
        <f>SUM(D1043:D1045)</f>
        <v>0</v>
      </c>
      <c r="E1046" s="99">
        <f>SUM(E1043:E1045)</f>
        <v>0</v>
      </c>
      <c r="F1046" s="99">
        <f>SUM(F1043:F1045)</f>
        <v>0</v>
      </c>
      <c r="G1046" s="99">
        <f>SUM(G1043:G1045)</f>
        <v>0</v>
      </c>
      <c r="H1046" s="100">
        <f>SUM(H1043:H1045)</f>
        <v>0</v>
      </c>
    </row>
    <row r="1047" spans="1:8" x14ac:dyDescent="0.2">
      <c r="A1047" s="96">
        <v>17</v>
      </c>
      <c r="B1047" s="179" t="s">
        <v>739</v>
      </c>
      <c r="C1047" s="180" t="s">
        <v>298</v>
      </c>
      <c r="D1047" s="429"/>
      <c r="E1047" s="429"/>
      <c r="F1047" s="429"/>
      <c r="G1047" s="429"/>
      <c r="H1047" s="430"/>
    </row>
    <row r="1048" spans="1:8" x14ac:dyDescent="0.2">
      <c r="A1048" s="96">
        <v>18</v>
      </c>
      <c r="B1048" s="179" t="s">
        <v>301</v>
      </c>
      <c r="C1048" s="180" t="s">
        <v>302</v>
      </c>
      <c r="D1048" s="136"/>
      <c r="E1048" s="136"/>
      <c r="F1048" s="136"/>
      <c r="G1048" s="136"/>
      <c r="H1048" s="137"/>
    </row>
    <row r="1049" spans="1:8" x14ac:dyDescent="0.2">
      <c r="A1049" s="96">
        <v>19</v>
      </c>
      <c r="B1049" s="179" t="s">
        <v>332</v>
      </c>
      <c r="C1049" s="180" t="s">
        <v>300</v>
      </c>
      <c r="D1049" s="136"/>
      <c r="E1049" s="136"/>
      <c r="F1049" s="136"/>
      <c r="G1049" s="136"/>
      <c r="H1049" s="137"/>
    </row>
    <row r="1050" spans="1:8" x14ac:dyDescent="0.2">
      <c r="A1050" s="96">
        <v>20</v>
      </c>
      <c r="B1050" s="145" t="s">
        <v>606</v>
      </c>
      <c r="C1050" s="146"/>
      <c r="D1050" s="141"/>
      <c r="E1050" s="141"/>
      <c r="F1050" s="141"/>
      <c r="G1050" s="141"/>
      <c r="H1050" s="142"/>
    </row>
    <row r="1051" spans="1:8" x14ac:dyDescent="0.2">
      <c r="A1051" s="96">
        <v>21</v>
      </c>
      <c r="B1051" s="145" t="s">
        <v>606</v>
      </c>
      <c r="C1051" s="146"/>
      <c r="D1051" s="136"/>
      <c r="E1051" s="136"/>
      <c r="F1051" s="136"/>
      <c r="G1051" s="136"/>
      <c r="H1051" s="137"/>
    </row>
    <row r="1052" spans="1:8" x14ac:dyDescent="0.2">
      <c r="A1052" s="96">
        <v>22</v>
      </c>
      <c r="B1052" s="145" t="s">
        <v>606</v>
      </c>
      <c r="C1052" s="146"/>
      <c r="D1052" s="141"/>
      <c r="E1052" s="141"/>
      <c r="F1052" s="141"/>
      <c r="G1052" s="141"/>
      <c r="H1052" s="142"/>
    </row>
    <row r="1053" spans="1:8" x14ac:dyDescent="0.2">
      <c r="A1053" s="96">
        <v>23</v>
      </c>
      <c r="B1053" s="145" t="s">
        <v>606</v>
      </c>
      <c r="C1053" s="146"/>
      <c r="D1053" s="141"/>
      <c r="E1053" s="141"/>
      <c r="F1053" s="141"/>
      <c r="G1053" s="141"/>
      <c r="H1053" s="142"/>
    </row>
    <row r="1054" spans="1:8" x14ac:dyDescent="0.2">
      <c r="A1054" s="96">
        <v>24</v>
      </c>
      <c r="B1054" s="179"/>
      <c r="C1054" s="180" t="s">
        <v>307</v>
      </c>
      <c r="D1054" s="99">
        <f>SUM(D1048:D1053)</f>
        <v>0</v>
      </c>
      <c r="E1054" s="99">
        <f>SUM(E1048:E1053)</f>
        <v>0</v>
      </c>
      <c r="F1054" s="99">
        <f>SUM(F1048:F1053)</f>
        <v>0</v>
      </c>
      <c r="G1054" s="99">
        <f>SUM(G1048:G1053)</f>
        <v>0</v>
      </c>
      <c r="H1054" s="100">
        <f>SUM(H1048:H1053)</f>
        <v>0</v>
      </c>
    </row>
    <row r="1055" spans="1:8" ht="13.5" thickBot="1" x14ac:dyDescent="0.25">
      <c r="A1055" s="103">
        <v>25</v>
      </c>
      <c r="B1055" s="185"/>
      <c r="C1055" s="187" t="s">
        <v>841</v>
      </c>
      <c r="D1055" s="106">
        <f>D1000+D1034+D1041+D1046+D1054</f>
        <v>0</v>
      </c>
      <c r="E1055" s="106">
        <f>E1000+E1034+E1041+E1046+E1054</f>
        <v>0</v>
      </c>
      <c r="F1055" s="106">
        <f>F1000+F1034+F1041+F1046+F1054</f>
        <v>0</v>
      </c>
      <c r="G1055" s="106">
        <f>G1000+G1034+G1041+G1046+G1054</f>
        <v>0</v>
      </c>
      <c r="H1055" s="107">
        <f>H1000+H1034+H1041+H1046+H1054</f>
        <v>0</v>
      </c>
    </row>
    <row r="1056" spans="1:8" x14ac:dyDescent="0.2">
      <c r="C1056" s="77" t="s">
        <v>664</v>
      </c>
    </row>
    <row r="1057" spans="1:8" hidden="1" x14ac:dyDescent="0.2">
      <c r="H1057" s="88"/>
    </row>
    <row r="1058" spans="1:8" x14ac:dyDescent="0.2">
      <c r="B1058" s="87" t="s">
        <v>309</v>
      </c>
    </row>
    <row r="1059" spans="1:8" x14ac:dyDescent="0.2">
      <c r="B1059" s="109" t="str">
        <f>B84</f>
        <v>Request is hereby made for the adoption of the estimated budget disbursements for the fiscal year July 1, 2026, through June 30, 2027, as indicated in Column (3).</v>
      </c>
    </row>
    <row r="1060" spans="1:8" x14ac:dyDescent="0.2">
      <c r="B1060" s="4"/>
      <c r="C1060" s="87"/>
    </row>
    <row r="1061" spans="1:8" x14ac:dyDescent="0.2">
      <c r="C1061" s="138" t="s">
        <v>1016</v>
      </c>
      <c r="D1061" s="138" t="s">
        <v>310</v>
      </c>
      <c r="E1061" s="138"/>
      <c r="F1061" s="78" t="s">
        <v>311</v>
      </c>
    </row>
    <row r="1062" spans="1:8" x14ac:dyDescent="0.2">
      <c r="D1062" s="78" t="s">
        <v>312</v>
      </c>
      <c r="F1062" s="78" t="s">
        <v>313</v>
      </c>
    </row>
    <row r="1063" spans="1:8" x14ac:dyDescent="0.2">
      <c r="C1063" s="4"/>
      <c r="D1063" s="4"/>
      <c r="E1063" s="4"/>
      <c r="F1063" s="4"/>
      <c r="H1063" s="88" t="s">
        <v>715</v>
      </c>
    </row>
    <row r="1064" spans="1:8" ht="9" customHeight="1" thickBot="1" x14ac:dyDescent="0.25"/>
    <row r="1065" spans="1:8" ht="18" x14ac:dyDescent="0.25">
      <c r="A1065" s="24" t="str">
        <f>CONCATENATE('Basic Data Input'!$B$5," COUNTY")</f>
        <v>___________ COUNTY</v>
      </c>
      <c r="B1065" s="25"/>
      <c r="C1065" s="25"/>
      <c r="D1065" s="25"/>
      <c r="E1065" s="25"/>
      <c r="F1065" s="26"/>
      <c r="G1065" s="79" t="s">
        <v>26</v>
      </c>
      <c r="H1065" s="80" t="s">
        <v>27</v>
      </c>
    </row>
    <row r="1066" spans="1:8" x14ac:dyDescent="0.2">
      <c r="F1066" s="81" t="s">
        <v>28</v>
      </c>
      <c r="G1066" s="82">
        <v>100</v>
      </c>
      <c r="H1066" s="83" t="s">
        <v>29</v>
      </c>
    </row>
    <row r="1067" spans="1:8" ht="13.5" thickBot="1" x14ac:dyDescent="0.25">
      <c r="F1067" s="84" t="s">
        <v>30</v>
      </c>
      <c r="G1067" s="85">
        <v>641</v>
      </c>
      <c r="H1067" s="86" t="s">
        <v>669</v>
      </c>
    </row>
    <row r="1068" spans="1:8" x14ac:dyDescent="0.2">
      <c r="A1068" s="87" t="s">
        <v>840</v>
      </c>
      <c r="H1068" s="88"/>
    </row>
    <row r="1069" spans="1:8" ht="13.5" thickBot="1" x14ac:dyDescent="0.25"/>
    <row r="1070" spans="1:8" x14ac:dyDescent="0.2">
      <c r="A1070" s="89"/>
      <c r="B1070" s="90"/>
      <c r="C1070" s="91"/>
      <c r="D1070" s="38"/>
      <c r="E1070" s="38"/>
      <c r="F1070" s="194" t="str">
        <f>F6</f>
        <v>Estimated Disbursements Ensuing Year 2026 - 2027</v>
      </c>
      <c r="G1070" s="39"/>
      <c r="H1070" s="40"/>
    </row>
    <row r="1071" spans="1:8" x14ac:dyDescent="0.2">
      <c r="A1071" s="92"/>
      <c r="B1071" s="43" t="s">
        <v>26</v>
      </c>
      <c r="C1071" s="93"/>
      <c r="D1071" s="43" t="s">
        <v>13</v>
      </c>
      <c r="E1071" s="43" t="s">
        <v>13</v>
      </c>
      <c r="F1071" s="43" t="s">
        <v>31</v>
      </c>
      <c r="G1071" s="43" t="s">
        <v>32</v>
      </c>
      <c r="H1071" s="44"/>
    </row>
    <row r="1072" spans="1:8" x14ac:dyDescent="0.2">
      <c r="A1072" s="94"/>
      <c r="B1072" s="48" t="s">
        <v>33</v>
      </c>
      <c r="C1072" s="95"/>
      <c r="D1072" s="193" t="str">
        <f>D8</f>
        <v>2024 - 2025</v>
      </c>
      <c r="E1072" s="193" t="str">
        <f>E8</f>
        <v>2025 - 2026</v>
      </c>
      <c r="F1072" s="43" t="s">
        <v>34</v>
      </c>
      <c r="G1072" s="43" t="s">
        <v>35</v>
      </c>
      <c r="H1072" s="44" t="s">
        <v>36</v>
      </c>
    </row>
    <row r="1073" spans="1:8" x14ac:dyDescent="0.2">
      <c r="A1073" s="96"/>
      <c r="B1073" s="179" t="s">
        <v>250</v>
      </c>
      <c r="C1073" s="180" t="s">
        <v>241</v>
      </c>
      <c r="D1073" s="52">
        <v>1</v>
      </c>
      <c r="E1073" s="52">
        <v>2</v>
      </c>
      <c r="F1073" s="52">
        <v>3</v>
      </c>
      <c r="G1073" s="52">
        <v>4</v>
      </c>
      <c r="H1073" s="53">
        <v>5</v>
      </c>
    </row>
    <row r="1074" spans="1:8" x14ac:dyDescent="0.2">
      <c r="A1074" s="96">
        <v>1</v>
      </c>
      <c r="B1074" s="179" t="s">
        <v>242</v>
      </c>
      <c r="C1074" s="180" t="s">
        <v>243</v>
      </c>
      <c r="D1074" s="136"/>
      <c r="E1074" s="136"/>
      <c r="F1074" s="136"/>
      <c r="G1074" s="136"/>
      <c r="H1074" s="137"/>
    </row>
    <row r="1075" spans="1:8" x14ac:dyDescent="0.2">
      <c r="A1075" s="96">
        <v>2</v>
      </c>
      <c r="B1075" s="179" t="s">
        <v>670</v>
      </c>
      <c r="C1075" s="180" t="s">
        <v>671</v>
      </c>
      <c r="D1075" s="136"/>
      <c r="E1075" s="136"/>
      <c r="F1075" s="136"/>
      <c r="G1075" s="136"/>
      <c r="H1075" s="137"/>
    </row>
    <row r="1076" spans="1:8" x14ac:dyDescent="0.2">
      <c r="A1076" s="96">
        <v>3</v>
      </c>
      <c r="B1076" s="179" t="s">
        <v>937</v>
      </c>
      <c r="C1076" s="180" t="s">
        <v>672</v>
      </c>
      <c r="D1076" s="141"/>
      <c r="E1076" s="141"/>
      <c r="F1076" s="141"/>
      <c r="G1076" s="141"/>
      <c r="H1076" s="142"/>
    </row>
    <row r="1077" spans="1:8" x14ac:dyDescent="0.2">
      <c r="A1077" s="96">
        <v>4</v>
      </c>
      <c r="B1077" s="179" t="s">
        <v>673</v>
      </c>
      <c r="C1077" s="180" t="s">
        <v>674</v>
      </c>
      <c r="D1077" s="136"/>
      <c r="E1077" s="136"/>
      <c r="F1077" s="136"/>
      <c r="G1077" s="136"/>
      <c r="H1077" s="137"/>
    </row>
    <row r="1078" spans="1:8" x14ac:dyDescent="0.2">
      <c r="A1078" s="96">
        <v>5</v>
      </c>
      <c r="B1078" s="179" t="s">
        <v>675</v>
      </c>
      <c r="C1078" s="180" t="s">
        <v>676</v>
      </c>
      <c r="D1078" s="141"/>
      <c r="E1078" s="141"/>
      <c r="F1078" s="141"/>
      <c r="G1078" s="141"/>
      <c r="H1078" s="142"/>
    </row>
    <row r="1079" spans="1:8" x14ac:dyDescent="0.2">
      <c r="A1079" s="96">
        <v>6</v>
      </c>
      <c r="B1079" s="145" t="s">
        <v>602</v>
      </c>
      <c r="C1079" s="146"/>
      <c r="D1079" s="136"/>
      <c r="E1079" s="136"/>
      <c r="F1079" s="136"/>
      <c r="G1079" s="136"/>
      <c r="H1079" s="137"/>
    </row>
    <row r="1080" spans="1:8" x14ac:dyDescent="0.2">
      <c r="A1080" s="96">
        <v>7</v>
      </c>
      <c r="B1080" s="145" t="s">
        <v>602</v>
      </c>
      <c r="C1080" s="146"/>
      <c r="D1080" s="136"/>
      <c r="E1080" s="136"/>
      <c r="F1080" s="136"/>
      <c r="G1080" s="136"/>
      <c r="H1080" s="137"/>
    </row>
    <row r="1081" spans="1:8" x14ac:dyDescent="0.2">
      <c r="A1081" s="96">
        <v>8</v>
      </c>
      <c r="B1081" s="145" t="s">
        <v>602</v>
      </c>
      <c r="C1081" s="146"/>
      <c r="D1081" s="136"/>
      <c r="E1081" s="136"/>
      <c r="F1081" s="136"/>
      <c r="G1081" s="136"/>
      <c r="H1081" s="137"/>
    </row>
    <row r="1082" spans="1:8" x14ac:dyDescent="0.2">
      <c r="A1082" s="96">
        <v>9</v>
      </c>
      <c r="B1082" s="145" t="s">
        <v>602</v>
      </c>
      <c r="C1082" s="146"/>
      <c r="D1082" s="136"/>
      <c r="E1082" s="136"/>
      <c r="F1082" s="136"/>
      <c r="G1082" s="136"/>
      <c r="H1082" s="137"/>
    </row>
    <row r="1083" spans="1:8" x14ac:dyDescent="0.2">
      <c r="A1083" s="96">
        <v>10</v>
      </c>
      <c r="B1083" s="145" t="s">
        <v>602</v>
      </c>
      <c r="C1083" s="146"/>
      <c r="D1083" s="136"/>
      <c r="E1083" s="136"/>
      <c r="F1083" s="136"/>
      <c r="G1083" s="136"/>
      <c r="H1083" s="137"/>
    </row>
    <row r="1084" spans="1:8" x14ac:dyDescent="0.2">
      <c r="A1084" s="96">
        <v>11</v>
      </c>
      <c r="B1084" s="145" t="s">
        <v>602</v>
      </c>
      <c r="C1084" s="146"/>
      <c r="D1084" s="136"/>
      <c r="E1084" s="136"/>
      <c r="F1084" s="136"/>
      <c r="G1084" s="136"/>
      <c r="H1084" s="137"/>
    </row>
    <row r="1085" spans="1:8" x14ac:dyDescent="0.2">
      <c r="A1085" s="96">
        <v>12</v>
      </c>
      <c r="B1085" s="145" t="s">
        <v>602</v>
      </c>
      <c r="C1085" s="146"/>
      <c r="D1085" s="136"/>
      <c r="E1085" s="136"/>
      <c r="F1085" s="136"/>
      <c r="G1085" s="136"/>
      <c r="H1085" s="137"/>
    </row>
    <row r="1086" spans="1:8" x14ac:dyDescent="0.2">
      <c r="A1086" s="96">
        <v>13</v>
      </c>
      <c r="B1086" s="145" t="s">
        <v>602</v>
      </c>
      <c r="C1086" s="146"/>
      <c r="D1086" s="136"/>
      <c r="E1086" s="136"/>
      <c r="F1086" s="136"/>
      <c r="G1086" s="136"/>
      <c r="H1086" s="137"/>
    </row>
    <row r="1087" spans="1:8" x14ac:dyDescent="0.2">
      <c r="A1087" s="96">
        <v>14</v>
      </c>
      <c r="B1087" s="145" t="s">
        <v>602</v>
      </c>
      <c r="C1087" s="146"/>
      <c r="D1087" s="141"/>
      <c r="E1087" s="141"/>
      <c r="F1087" s="141"/>
      <c r="G1087" s="141"/>
      <c r="H1087" s="142"/>
    </row>
    <row r="1088" spans="1:8" x14ac:dyDescent="0.2">
      <c r="A1088" s="96">
        <v>15</v>
      </c>
      <c r="B1088" s="179"/>
      <c r="C1088" s="180" t="s">
        <v>261</v>
      </c>
      <c r="D1088" s="101">
        <f>SUM(D1074:D1087)</f>
        <v>0</v>
      </c>
      <c r="E1088" s="101">
        <f>SUM(E1074:E1087)</f>
        <v>0</v>
      </c>
      <c r="F1088" s="101">
        <f>SUM(F1074:F1087)</f>
        <v>0</v>
      </c>
      <c r="G1088" s="101">
        <f>SUM(G1074:G1087)</f>
        <v>0</v>
      </c>
      <c r="H1088" s="102">
        <f>SUM(H1074:H1087)</f>
        <v>0</v>
      </c>
    </row>
    <row r="1089" spans="1:8" x14ac:dyDescent="0.2">
      <c r="A1089" s="96">
        <v>16</v>
      </c>
      <c r="B1089" s="179" t="s">
        <v>365</v>
      </c>
      <c r="C1089" s="180" t="s">
        <v>263</v>
      </c>
      <c r="D1089" s="429"/>
      <c r="E1089" s="429"/>
      <c r="F1089" s="429"/>
      <c r="G1089" s="429"/>
      <c r="H1089" s="430"/>
    </row>
    <row r="1090" spans="1:8" x14ac:dyDescent="0.2">
      <c r="A1090" s="96">
        <v>17</v>
      </c>
      <c r="B1090" s="179" t="s">
        <v>264</v>
      </c>
      <c r="C1090" s="180" t="s">
        <v>265</v>
      </c>
      <c r="D1090" s="136"/>
      <c r="E1090" s="136"/>
      <c r="F1090" s="136"/>
      <c r="G1090" s="136"/>
      <c r="H1090" s="137"/>
    </row>
    <row r="1091" spans="1:8" x14ac:dyDescent="0.2">
      <c r="A1091" s="96">
        <v>18</v>
      </c>
      <c r="B1091" s="179" t="s">
        <v>266</v>
      </c>
      <c r="C1091" s="180" t="s">
        <v>267</v>
      </c>
      <c r="D1091" s="136"/>
      <c r="E1091" s="136"/>
      <c r="F1091" s="136"/>
      <c r="G1091" s="136"/>
      <c r="H1091" s="137"/>
    </row>
    <row r="1092" spans="1:8" x14ac:dyDescent="0.2">
      <c r="A1092" s="96">
        <v>19</v>
      </c>
      <c r="B1092" s="179" t="s">
        <v>677</v>
      </c>
      <c r="C1092" s="180" t="s">
        <v>678</v>
      </c>
      <c r="D1092" s="136"/>
      <c r="E1092" s="136"/>
      <c r="F1092" s="136"/>
      <c r="G1092" s="136"/>
      <c r="H1092" s="137"/>
    </row>
    <row r="1093" spans="1:8" x14ac:dyDescent="0.2">
      <c r="A1093" s="96">
        <v>20</v>
      </c>
      <c r="B1093" s="179" t="s">
        <v>679</v>
      </c>
      <c r="C1093" s="180" t="s">
        <v>680</v>
      </c>
      <c r="D1093" s="141"/>
      <c r="E1093" s="141"/>
      <c r="F1093" s="141"/>
      <c r="G1093" s="141"/>
      <c r="H1093" s="142"/>
    </row>
    <row r="1094" spans="1:8" x14ac:dyDescent="0.2">
      <c r="A1094" s="96">
        <v>21</v>
      </c>
      <c r="B1094" s="179" t="s">
        <v>681</v>
      </c>
      <c r="C1094" s="180" t="s">
        <v>682</v>
      </c>
      <c r="D1094" s="136"/>
      <c r="E1094" s="136"/>
      <c r="F1094" s="136"/>
      <c r="G1094" s="136"/>
      <c r="H1094" s="137"/>
    </row>
    <row r="1095" spans="1:8" x14ac:dyDescent="0.2">
      <c r="A1095" s="96">
        <v>22</v>
      </c>
      <c r="B1095" s="179" t="s">
        <v>683</v>
      </c>
      <c r="C1095" s="180" t="s">
        <v>684</v>
      </c>
      <c r="D1095" s="141"/>
      <c r="E1095" s="141"/>
      <c r="F1095" s="141"/>
      <c r="G1095" s="141"/>
      <c r="H1095" s="142"/>
    </row>
    <row r="1096" spans="1:8" x14ac:dyDescent="0.2">
      <c r="A1096" s="96">
        <v>23</v>
      </c>
      <c r="B1096" s="179" t="s">
        <v>685</v>
      </c>
      <c r="C1096" s="180" t="s">
        <v>686</v>
      </c>
      <c r="D1096" s="141"/>
      <c r="E1096" s="141"/>
      <c r="F1096" s="141"/>
      <c r="G1096" s="141"/>
      <c r="H1096" s="142"/>
    </row>
    <row r="1097" spans="1:8" x14ac:dyDescent="0.2">
      <c r="A1097" s="96">
        <v>24</v>
      </c>
      <c r="B1097" s="179" t="s">
        <v>687</v>
      </c>
      <c r="C1097" s="180" t="s">
        <v>688</v>
      </c>
      <c r="D1097" s="136"/>
      <c r="E1097" s="136"/>
      <c r="F1097" s="136"/>
      <c r="G1097" s="136"/>
      <c r="H1097" s="137"/>
    </row>
    <row r="1098" spans="1:8" x14ac:dyDescent="0.2">
      <c r="A1098" s="96">
        <v>25</v>
      </c>
      <c r="B1098" s="179" t="s">
        <v>268</v>
      </c>
      <c r="C1098" s="180" t="s">
        <v>269</v>
      </c>
      <c r="D1098" s="136"/>
      <c r="E1098" s="136"/>
      <c r="F1098" s="136"/>
      <c r="G1098" s="136"/>
      <c r="H1098" s="137"/>
    </row>
    <row r="1099" spans="1:8" x14ac:dyDescent="0.2">
      <c r="A1099" s="96">
        <v>26</v>
      </c>
      <c r="B1099" s="179" t="s">
        <v>690</v>
      </c>
      <c r="C1099" s="180" t="s">
        <v>334</v>
      </c>
      <c r="D1099" s="136"/>
      <c r="E1099" s="136"/>
      <c r="F1099" s="136"/>
      <c r="G1099" s="136"/>
      <c r="H1099" s="137"/>
    </row>
    <row r="1100" spans="1:8" x14ac:dyDescent="0.2">
      <c r="A1100" s="96">
        <v>27</v>
      </c>
      <c r="B1100" s="145" t="s">
        <v>603</v>
      </c>
      <c r="C1100" s="146"/>
      <c r="D1100" s="136"/>
      <c r="E1100" s="136"/>
      <c r="F1100" s="136"/>
      <c r="G1100" s="136"/>
      <c r="H1100" s="137"/>
    </row>
    <row r="1101" spans="1:8" x14ac:dyDescent="0.2">
      <c r="A1101" s="96">
        <v>28</v>
      </c>
      <c r="B1101" s="145" t="s">
        <v>603</v>
      </c>
      <c r="C1101" s="146"/>
      <c r="D1101" s="141"/>
      <c r="E1101" s="141"/>
      <c r="F1101" s="141"/>
      <c r="G1101" s="141"/>
      <c r="H1101" s="142"/>
    </row>
    <row r="1102" spans="1:8" x14ac:dyDescent="0.2">
      <c r="A1102" s="96">
        <v>29</v>
      </c>
      <c r="B1102" s="145" t="s">
        <v>603</v>
      </c>
      <c r="C1102" s="146"/>
      <c r="D1102" s="136"/>
      <c r="E1102" s="136"/>
      <c r="F1102" s="136"/>
      <c r="G1102" s="136"/>
      <c r="H1102" s="137"/>
    </row>
    <row r="1103" spans="1:8" x14ac:dyDescent="0.2">
      <c r="A1103" s="96">
        <v>30</v>
      </c>
      <c r="B1103" s="145" t="s">
        <v>603</v>
      </c>
      <c r="C1103" s="146"/>
      <c r="D1103" s="141"/>
      <c r="E1103" s="141"/>
      <c r="F1103" s="136"/>
      <c r="G1103" s="136"/>
      <c r="H1103" s="137"/>
    </row>
    <row r="1104" spans="1:8" x14ac:dyDescent="0.2">
      <c r="A1104" s="96">
        <v>31</v>
      </c>
      <c r="B1104" s="145" t="s">
        <v>603</v>
      </c>
      <c r="C1104" s="146"/>
      <c r="D1104" s="141"/>
      <c r="E1104" s="141"/>
      <c r="F1104" s="136"/>
      <c r="G1104" s="136"/>
      <c r="H1104" s="137"/>
    </row>
    <row r="1105" spans="1:8" ht="13.5" thickBot="1" x14ac:dyDescent="0.25">
      <c r="A1105" s="103">
        <v>32</v>
      </c>
      <c r="B1105" s="147" t="s">
        <v>603</v>
      </c>
      <c r="C1105" s="148"/>
      <c r="D1105" s="143"/>
      <c r="E1105" s="143"/>
      <c r="F1105" s="143"/>
      <c r="G1105" s="143"/>
      <c r="H1105" s="144"/>
    </row>
    <row r="1106" spans="1:8" ht="6" customHeight="1" x14ac:dyDescent="0.2"/>
    <row r="1107" spans="1:8" x14ac:dyDescent="0.2">
      <c r="H1107" s="88" t="s">
        <v>723</v>
      </c>
    </row>
    <row r="1108" spans="1:8" ht="9" customHeight="1" thickBot="1" x14ac:dyDescent="0.25"/>
    <row r="1109" spans="1:8" ht="18" x14ac:dyDescent="0.25">
      <c r="A1109" s="24" t="str">
        <f>CONCATENATE('Basic Data Input'!$B$5," COUNTY")</f>
        <v>___________ COUNTY</v>
      </c>
      <c r="B1109" s="25"/>
      <c r="C1109" s="25"/>
      <c r="D1109" s="25"/>
      <c r="E1109" s="25"/>
      <c r="F1109" s="26"/>
      <c r="G1109" s="79" t="s">
        <v>26</v>
      </c>
      <c r="H1109" s="80" t="s">
        <v>27</v>
      </c>
    </row>
    <row r="1110" spans="1:8" x14ac:dyDescent="0.2">
      <c r="F1110" s="81" t="s">
        <v>28</v>
      </c>
      <c r="G1110" s="82">
        <v>100</v>
      </c>
      <c r="H1110" s="83" t="s">
        <v>29</v>
      </c>
    </row>
    <row r="1111" spans="1:8" ht="13.5" thickBot="1" x14ac:dyDescent="0.25">
      <c r="F1111" s="84" t="s">
        <v>30</v>
      </c>
      <c r="G1111" s="85">
        <v>641</v>
      </c>
      <c r="H1111" s="86" t="s">
        <v>669</v>
      </c>
    </row>
    <row r="1112" spans="1:8" x14ac:dyDescent="0.2">
      <c r="A1112" s="87" t="s">
        <v>840</v>
      </c>
      <c r="H1112" s="88"/>
    </row>
    <row r="1113" spans="1:8" ht="13.5" thickBot="1" x14ac:dyDescent="0.25"/>
    <row r="1114" spans="1:8" x14ac:dyDescent="0.2">
      <c r="A1114" s="89"/>
      <c r="B1114" s="90"/>
      <c r="C1114" s="91"/>
      <c r="D1114" s="38"/>
      <c r="E1114" s="38"/>
      <c r="F1114" s="194" t="str">
        <f>F6</f>
        <v>Estimated Disbursements Ensuing Year 2026 - 2027</v>
      </c>
      <c r="G1114" s="39"/>
      <c r="H1114" s="40"/>
    </row>
    <row r="1115" spans="1:8" x14ac:dyDescent="0.2">
      <c r="A1115" s="92"/>
      <c r="B1115" s="43" t="s">
        <v>26</v>
      </c>
      <c r="C1115" s="93"/>
      <c r="D1115" s="43" t="s">
        <v>13</v>
      </c>
      <c r="E1115" s="43" t="s">
        <v>13</v>
      </c>
      <c r="F1115" s="43" t="s">
        <v>31</v>
      </c>
      <c r="G1115" s="43" t="s">
        <v>32</v>
      </c>
      <c r="H1115" s="44"/>
    </row>
    <row r="1116" spans="1:8" x14ac:dyDescent="0.2">
      <c r="A1116" s="94"/>
      <c r="B1116" s="48" t="s">
        <v>33</v>
      </c>
      <c r="C1116" s="95"/>
      <c r="D1116" s="193" t="str">
        <f>D8</f>
        <v>2024 - 2025</v>
      </c>
      <c r="E1116" s="193" t="str">
        <f>E8</f>
        <v>2025 - 2026</v>
      </c>
      <c r="F1116" s="43" t="s">
        <v>34</v>
      </c>
      <c r="G1116" s="43" t="s">
        <v>35</v>
      </c>
      <c r="H1116" s="44" t="s">
        <v>36</v>
      </c>
    </row>
    <row r="1117" spans="1:8" x14ac:dyDescent="0.2">
      <c r="A1117" s="96"/>
      <c r="B1117" s="179" t="s">
        <v>365</v>
      </c>
      <c r="C1117" s="180" t="s">
        <v>649</v>
      </c>
      <c r="D1117" s="52">
        <v>1</v>
      </c>
      <c r="E1117" s="52">
        <v>2</v>
      </c>
      <c r="F1117" s="52">
        <v>3</v>
      </c>
      <c r="G1117" s="52">
        <v>4</v>
      </c>
      <c r="H1117" s="53">
        <v>5</v>
      </c>
    </row>
    <row r="1118" spans="1:8" x14ac:dyDescent="0.2">
      <c r="A1118" s="96">
        <v>1</v>
      </c>
      <c r="B1118" s="179" t="s">
        <v>275</v>
      </c>
      <c r="C1118" s="180" t="s">
        <v>276</v>
      </c>
      <c r="D1118" s="136"/>
      <c r="E1118" s="136"/>
      <c r="F1118" s="136"/>
      <c r="G1118" s="136"/>
      <c r="H1118" s="137"/>
    </row>
    <row r="1119" spans="1:8" x14ac:dyDescent="0.2">
      <c r="A1119" s="96">
        <v>2</v>
      </c>
      <c r="B1119" s="179"/>
      <c r="C1119" s="180" t="s">
        <v>693</v>
      </c>
      <c r="D1119" s="447"/>
      <c r="E1119" s="447"/>
      <c r="F1119" s="447"/>
      <c r="G1119" s="447"/>
      <c r="H1119" s="448"/>
    </row>
    <row r="1120" spans="1:8" x14ac:dyDescent="0.2">
      <c r="A1120" s="96">
        <v>3</v>
      </c>
      <c r="B1120" s="179" t="s">
        <v>694</v>
      </c>
      <c r="C1120" s="180" t="s">
        <v>278</v>
      </c>
      <c r="D1120" s="141"/>
      <c r="E1120" s="141"/>
      <c r="F1120" s="141"/>
      <c r="G1120" s="141"/>
      <c r="H1120" s="142"/>
    </row>
    <row r="1121" spans="1:8" x14ac:dyDescent="0.2">
      <c r="A1121" s="96">
        <v>4</v>
      </c>
      <c r="B1121" s="179" t="s">
        <v>279</v>
      </c>
      <c r="C1121" s="180" t="s">
        <v>280</v>
      </c>
      <c r="D1121" s="141"/>
      <c r="E1121" s="141"/>
      <c r="F1121" s="141"/>
      <c r="G1121" s="141"/>
      <c r="H1121" s="142"/>
    </row>
    <row r="1122" spans="1:8" x14ac:dyDescent="0.2">
      <c r="A1122" s="96">
        <v>5</v>
      </c>
      <c r="B1122" s="179" t="s">
        <v>281</v>
      </c>
      <c r="C1122" s="180" t="s">
        <v>282</v>
      </c>
      <c r="D1122" s="141"/>
      <c r="E1122" s="141"/>
      <c r="F1122" s="141"/>
      <c r="G1122" s="141"/>
      <c r="H1122" s="142"/>
    </row>
    <row r="1123" spans="1:8" x14ac:dyDescent="0.2">
      <c r="A1123" s="96">
        <v>6</v>
      </c>
      <c r="B1123" s="179" t="s">
        <v>331</v>
      </c>
      <c r="C1123" s="180" t="s">
        <v>284</v>
      </c>
      <c r="D1123" s="136"/>
      <c r="E1123" s="136"/>
      <c r="F1123" s="136"/>
      <c r="G1123" s="136"/>
      <c r="H1123" s="137"/>
    </row>
    <row r="1124" spans="1:8" x14ac:dyDescent="0.2">
      <c r="A1124" s="96">
        <v>7</v>
      </c>
      <c r="B1124" s="145" t="s">
        <v>603</v>
      </c>
      <c r="C1124" s="146"/>
      <c r="D1124" s="136"/>
      <c r="E1124" s="136"/>
      <c r="F1124" s="136"/>
      <c r="G1124" s="136"/>
      <c r="H1124" s="137"/>
    </row>
    <row r="1125" spans="1:8" x14ac:dyDescent="0.2">
      <c r="A1125" s="96">
        <v>8</v>
      </c>
      <c r="B1125" s="145" t="s">
        <v>603</v>
      </c>
      <c r="C1125" s="146"/>
      <c r="D1125" s="136"/>
      <c r="E1125" s="136"/>
      <c r="F1125" s="136"/>
      <c r="G1125" s="136"/>
      <c r="H1125" s="137"/>
    </row>
    <row r="1126" spans="1:8" x14ac:dyDescent="0.2">
      <c r="A1126" s="96">
        <v>9</v>
      </c>
      <c r="B1126" s="145" t="s">
        <v>603</v>
      </c>
      <c r="C1126" s="146"/>
      <c r="D1126" s="136"/>
      <c r="E1126" s="136"/>
      <c r="F1126" s="136"/>
      <c r="G1126" s="136"/>
      <c r="H1126" s="137"/>
    </row>
    <row r="1127" spans="1:8" x14ac:dyDescent="0.2">
      <c r="A1127" s="96">
        <v>10</v>
      </c>
      <c r="B1127" s="145" t="s">
        <v>603</v>
      </c>
      <c r="C1127" s="146"/>
      <c r="D1127" s="136"/>
      <c r="E1127" s="136"/>
      <c r="F1127" s="136"/>
      <c r="G1127" s="136"/>
      <c r="H1127" s="137"/>
    </row>
    <row r="1128" spans="1:8" x14ac:dyDescent="0.2">
      <c r="A1128" s="96">
        <v>11</v>
      </c>
      <c r="B1128" s="145" t="s">
        <v>603</v>
      </c>
      <c r="C1128" s="146"/>
      <c r="D1128" s="136"/>
      <c r="E1128" s="136"/>
      <c r="F1128" s="136"/>
      <c r="G1128" s="136"/>
      <c r="H1128" s="137"/>
    </row>
    <row r="1129" spans="1:8" x14ac:dyDescent="0.2">
      <c r="A1129" s="96">
        <v>12</v>
      </c>
      <c r="B1129" s="145" t="s">
        <v>603</v>
      </c>
      <c r="C1129" s="146"/>
      <c r="D1129" s="136"/>
      <c r="E1129" s="136"/>
      <c r="F1129" s="136"/>
      <c r="G1129" s="136"/>
      <c r="H1129" s="137"/>
    </row>
    <row r="1130" spans="1:8" x14ac:dyDescent="0.2">
      <c r="A1130" s="96">
        <v>13</v>
      </c>
      <c r="B1130" s="145" t="s">
        <v>603</v>
      </c>
      <c r="C1130" s="146"/>
      <c r="D1130" s="136"/>
      <c r="E1130" s="136"/>
      <c r="F1130" s="136"/>
      <c r="G1130" s="136"/>
      <c r="H1130" s="137"/>
    </row>
    <row r="1131" spans="1:8" x14ac:dyDescent="0.2">
      <c r="A1131" s="96">
        <v>14</v>
      </c>
      <c r="B1131" s="145" t="s">
        <v>603</v>
      </c>
      <c r="C1131" s="146"/>
      <c r="D1131" s="141"/>
      <c r="E1131" s="141"/>
      <c r="F1131" s="141"/>
      <c r="G1131" s="141"/>
      <c r="H1131" s="142"/>
    </row>
    <row r="1132" spans="1:8" x14ac:dyDescent="0.2">
      <c r="A1132" s="96">
        <v>15</v>
      </c>
      <c r="B1132" s="145" t="s">
        <v>603</v>
      </c>
      <c r="C1132" s="146"/>
      <c r="D1132" s="141"/>
      <c r="E1132" s="141"/>
      <c r="F1132" s="141"/>
      <c r="G1132" s="141"/>
      <c r="H1132" s="142"/>
    </row>
    <row r="1133" spans="1:8" x14ac:dyDescent="0.2">
      <c r="A1133" s="96">
        <v>16</v>
      </c>
      <c r="B1133" s="145" t="s">
        <v>603</v>
      </c>
      <c r="C1133" s="146"/>
      <c r="D1133" s="136"/>
      <c r="E1133" s="136"/>
      <c r="F1133" s="136"/>
      <c r="G1133" s="136"/>
      <c r="H1133" s="137"/>
    </row>
    <row r="1134" spans="1:8" x14ac:dyDescent="0.2">
      <c r="A1134" s="96">
        <v>17</v>
      </c>
      <c r="B1134" s="145" t="s">
        <v>603</v>
      </c>
      <c r="C1134" s="146"/>
      <c r="D1134" s="136"/>
      <c r="E1134" s="136"/>
      <c r="F1134" s="136"/>
      <c r="G1134" s="136"/>
      <c r="H1134" s="137"/>
    </row>
    <row r="1135" spans="1:8" x14ac:dyDescent="0.2">
      <c r="A1135" s="96">
        <v>18</v>
      </c>
      <c r="B1135" s="145" t="s">
        <v>603</v>
      </c>
      <c r="C1135" s="146"/>
      <c r="D1135" s="136"/>
      <c r="E1135" s="136"/>
      <c r="F1135" s="136"/>
      <c r="G1135" s="136"/>
      <c r="H1135" s="137"/>
    </row>
    <row r="1136" spans="1:8" x14ac:dyDescent="0.2">
      <c r="A1136" s="96">
        <v>19</v>
      </c>
      <c r="B1136" s="145" t="s">
        <v>603</v>
      </c>
      <c r="C1136" s="146"/>
      <c r="D1136" s="136"/>
      <c r="E1136" s="136"/>
      <c r="F1136" s="136"/>
      <c r="G1136" s="136"/>
      <c r="H1136" s="137"/>
    </row>
    <row r="1137" spans="1:8" x14ac:dyDescent="0.2">
      <c r="A1137" s="96">
        <v>20</v>
      </c>
      <c r="B1137" s="145" t="s">
        <v>603</v>
      </c>
      <c r="C1137" s="146"/>
      <c r="D1137" s="141"/>
      <c r="E1137" s="141"/>
      <c r="F1137" s="141"/>
      <c r="G1137" s="141"/>
      <c r="H1137" s="142"/>
    </row>
    <row r="1138" spans="1:8" x14ac:dyDescent="0.2">
      <c r="A1138" s="96">
        <v>21</v>
      </c>
      <c r="B1138" s="145" t="s">
        <v>603</v>
      </c>
      <c r="C1138" s="146"/>
      <c r="D1138" s="136"/>
      <c r="E1138" s="136"/>
      <c r="F1138" s="136"/>
      <c r="G1138" s="136"/>
      <c r="H1138" s="137"/>
    </row>
    <row r="1139" spans="1:8" x14ac:dyDescent="0.2">
      <c r="A1139" s="96">
        <v>22</v>
      </c>
      <c r="B1139" s="145" t="s">
        <v>603</v>
      </c>
      <c r="C1139" s="146"/>
      <c r="D1139" s="141"/>
      <c r="E1139" s="141"/>
      <c r="F1139" s="141"/>
      <c r="G1139" s="141"/>
      <c r="H1139" s="142"/>
    </row>
    <row r="1140" spans="1:8" x14ac:dyDescent="0.2">
      <c r="A1140" s="96">
        <v>23</v>
      </c>
      <c r="B1140" s="145" t="s">
        <v>603</v>
      </c>
      <c r="C1140" s="146"/>
      <c r="D1140" s="141"/>
      <c r="E1140" s="141"/>
      <c r="F1140" s="141"/>
      <c r="G1140" s="141"/>
      <c r="H1140" s="142"/>
    </row>
    <row r="1141" spans="1:8" x14ac:dyDescent="0.2">
      <c r="A1141" s="96">
        <v>24</v>
      </c>
      <c r="B1141" s="145" t="s">
        <v>603</v>
      </c>
      <c r="C1141" s="146"/>
      <c r="D1141" s="136"/>
      <c r="E1141" s="136"/>
      <c r="F1141" s="136"/>
      <c r="G1141" s="136"/>
      <c r="H1141" s="137"/>
    </row>
    <row r="1142" spans="1:8" x14ac:dyDescent="0.2">
      <c r="A1142" s="96">
        <v>25</v>
      </c>
      <c r="B1142" s="145" t="s">
        <v>603</v>
      </c>
      <c r="C1142" s="146"/>
      <c r="D1142" s="136"/>
      <c r="E1142" s="136"/>
      <c r="F1142" s="136"/>
      <c r="G1142" s="136"/>
      <c r="H1142" s="137"/>
    </row>
    <row r="1143" spans="1:8" x14ac:dyDescent="0.2">
      <c r="A1143" s="96">
        <v>26</v>
      </c>
      <c r="B1143" s="145" t="s">
        <v>603</v>
      </c>
      <c r="C1143" s="146"/>
      <c r="D1143" s="136"/>
      <c r="E1143" s="136"/>
      <c r="F1143" s="136"/>
      <c r="G1143" s="136"/>
      <c r="H1143" s="137"/>
    </row>
    <row r="1144" spans="1:8" x14ac:dyDescent="0.2">
      <c r="A1144" s="96">
        <v>27</v>
      </c>
      <c r="B1144" s="145" t="s">
        <v>603</v>
      </c>
      <c r="C1144" s="146"/>
      <c r="D1144" s="136"/>
      <c r="E1144" s="136"/>
      <c r="F1144" s="136"/>
      <c r="G1144" s="136"/>
      <c r="H1144" s="137"/>
    </row>
    <row r="1145" spans="1:8" x14ac:dyDescent="0.2">
      <c r="A1145" s="96">
        <v>28</v>
      </c>
      <c r="B1145" s="145" t="s">
        <v>603</v>
      </c>
      <c r="C1145" s="146"/>
      <c r="D1145" s="141"/>
      <c r="E1145" s="141"/>
      <c r="F1145" s="141"/>
      <c r="G1145" s="141"/>
      <c r="H1145" s="142"/>
    </row>
    <row r="1146" spans="1:8" x14ac:dyDescent="0.2">
      <c r="A1146" s="96">
        <v>29</v>
      </c>
      <c r="B1146" s="145" t="s">
        <v>603</v>
      </c>
      <c r="C1146" s="146"/>
      <c r="D1146" s="136"/>
      <c r="E1146" s="136"/>
      <c r="F1146" s="136"/>
      <c r="G1146" s="136"/>
      <c r="H1146" s="137"/>
    </row>
    <row r="1147" spans="1:8" x14ac:dyDescent="0.2">
      <c r="A1147" s="96">
        <v>30</v>
      </c>
      <c r="B1147" s="145" t="s">
        <v>603</v>
      </c>
      <c r="C1147" s="146"/>
      <c r="D1147" s="141"/>
      <c r="E1147" s="141"/>
      <c r="F1147" s="136"/>
      <c r="G1147" s="136"/>
      <c r="H1147" s="137"/>
    </row>
    <row r="1148" spans="1:8" x14ac:dyDescent="0.2">
      <c r="A1148" s="96">
        <v>31</v>
      </c>
      <c r="B1148" s="145" t="s">
        <v>603</v>
      </c>
      <c r="C1148" s="146"/>
      <c r="D1148" s="141"/>
      <c r="E1148" s="141"/>
      <c r="F1148" s="136"/>
      <c r="G1148" s="136"/>
      <c r="H1148" s="137"/>
    </row>
    <row r="1149" spans="1:8" ht="13.5" thickBot="1" x14ac:dyDescent="0.25">
      <c r="A1149" s="103">
        <v>32</v>
      </c>
      <c r="B1149" s="185"/>
      <c r="C1149" s="184" t="s">
        <v>289</v>
      </c>
      <c r="D1149" s="106">
        <f>SUM(D1090:D1105,D1118:D1148)</f>
        <v>0</v>
      </c>
      <c r="E1149" s="106">
        <f>SUM(E1090:E1105,E1118:E1148)</f>
        <v>0</v>
      </c>
      <c r="F1149" s="106">
        <f>SUM(F1090:F1105,F1118:F1148)</f>
        <v>0</v>
      </c>
      <c r="G1149" s="106">
        <f>SUM(G1090:G1105,G1118:G1148)</f>
        <v>0</v>
      </c>
      <c r="H1149" s="107">
        <f>SUM(H1090:H1105,H1118:H1148)</f>
        <v>0</v>
      </c>
    </row>
    <row r="1150" spans="1:8" ht="6" customHeight="1" x14ac:dyDescent="0.2"/>
    <row r="1151" spans="1:8" x14ac:dyDescent="0.2">
      <c r="H1151" s="88" t="s">
        <v>731</v>
      </c>
    </row>
    <row r="1152" spans="1:8" ht="9" customHeight="1" thickBot="1" x14ac:dyDescent="0.25"/>
    <row r="1153" spans="1:8" ht="18" x14ac:dyDescent="0.25">
      <c r="A1153" s="24" t="str">
        <f>CONCATENATE('Basic Data Input'!$B$5," COUNTY")</f>
        <v>___________ COUNTY</v>
      </c>
      <c r="B1153" s="25"/>
      <c r="C1153" s="25"/>
      <c r="D1153" s="25"/>
      <c r="E1153" s="25"/>
      <c r="F1153" s="26"/>
      <c r="G1153" s="79" t="s">
        <v>26</v>
      </c>
      <c r="H1153" s="80" t="s">
        <v>27</v>
      </c>
    </row>
    <row r="1154" spans="1:8" x14ac:dyDescent="0.2">
      <c r="F1154" s="81" t="s">
        <v>28</v>
      </c>
      <c r="G1154" s="82">
        <v>100</v>
      </c>
      <c r="H1154" s="83" t="s">
        <v>29</v>
      </c>
    </row>
    <row r="1155" spans="1:8" ht="13.5" thickBot="1" x14ac:dyDescent="0.25">
      <c r="F1155" s="84" t="s">
        <v>30</v>
      </c>
      <c r="G1155" s="85">
        <v>641</v>
      </c>
      <c r="H1155" s="86" t="s">
        <v>669</v>
      </c>
    </row>
    <row r="1156" spans="1:8" x14ac:dyDescent="0.2">
      <c r="A1156" s="87" t="s">
        <v>840</v>
      </c>
      <c r="H1156" s="88"/>
    </row>
    <row r="1157" spans="1:8" ht="13.5" thickBot="1" x14ac:dyDescent="0.25"/>
    <row r="1158" spans="1:8" x14ac:dyDescent="0.2">
      <c r="A1158" s="89"/>
      <c r="B1158" s="90"/>
      <c r="C1158" s="91"/>
      <c r="D1158" s="38"/>
      <c r="E1158" s="38"/>
      <c r="F1158" s="194" t="str">
        <f>F6</f>
        <v>Estimated Disbursements Ensuing Year 2026 - 2027</v>
      </c>
      <c r="G1158" s="39"/>
      <c r="H1158" s="40"/>
    </row>
    <row r="1159" spans="1:8" x14ac:dyDescent="0.2">
      <c r="A1159" s="92"/>
      <c r="B1159" s="43" t="s">
        <v>26</v>
      </c>
      <c r="C1159" s="93"/>
      <c r="D1159" s="43" t="s">
        <v>13</v>
      </c>
      <c r="E1159" s="43" t="s">
        <v>13</v>
      </c>
      <c r="F1159" s="43" t="s">
        <v>31</v>
      </c>
      <c r="G1159" s="43" t="s">
        <v>32</v>
      </c>
      <c r="H1159" s="44"/>
    </row>
    <row r="1160" spans="1:8" x14ac:dyDescent="0.2">
      <c r="A1160" s="94"/>
      <c r="B1160" s="48" t="s">
        <v>33</v>
      </c>
      <c r="C1160" s="95"/>
      <c r="D1160" s="193" t="str">
        <f>D8</f>
        <v>2024 - 2025</v>
      </c>
      <c r="E1160" s="193" t="str">
        <f>E8</f>
        <v>2025 - 2026</v>
      </c>
      <c r="F1160" s="43" t="s">
        <v>34</v>
      </c>
      <c r="G1160" s="43" t="s">
        <v>35</v>
      </c>
      <c r="H1160" s="44" t="s">
        <v>36</v>
      </c>
    </row>
    <row r="1161" spans="1:8" x14ac:dyDescent="0.2">
      <c r="A1161" s="96"/>
      <c r="B1161" s="179" t="s">
        <v>727</v>
      </c>
      <c r="C1161" s="180" t="s">
        <v>290</v>
      </c>
      <c r="D1161" s="52">
        <v>1</v>
      </c>
      <c r="E1161" s="52">
        <v>2</v>
      </c>
      <c r="F1161" s="52">
        <v>3</v>
      </c>
      <c r="G1161" s="52">
        <v>4</v>
      </c>
      <c r="H1161" s="53">
        <v>5</v>
      </c>
    </row>
    <row r="1162" spans="1:8" x14ac:dyDescent="0.2">
      <c r="A1162" s="96">
        <v>1</v>
      </c>
      <c r="B1162" s="179" t="s">
        <v>291</v>
      </c>
      <c r="C1162" s="180" t="s">
        <v>292</v>
      </c>
      <c r="D1162" s="136"/>
      <c r="E1162" s="136"/>
      <c r="F1162" s="136"/>
      <c r="G1162" s="136"/>
      <c r="H1162" s="137"/>
    </row>
    <row r="1163" spans="1:8" x14ac:dyDescent="0.2">
      <c r="A1163" s="96">
        <v>2</v>
      </c>
      <c r="B1163" s="179" t="s">
        <v>699</v>
      </c>
      <c r="C1163" s="180" t="s">
        <v>700</v>
      </c>
      <c r="D1163" s="136"/>
      <c r="E1163" s="136"/>
      <c r="F1163" s="136"/>
      <c r="G1163" s="136"/>
      <c r="H1163" s="137"/>
    </row>
    <row r="1164" spans="1:8" x14ac:dyDescent="0.2">
      <c r="A1164" s="96">
        <v>3</v>
      </c>
      <c r="B1164" s="179" t="s">
        <v>701</v>
      </c>
      <c r="C1164" s="180" t="s">
        <v>702</v>
      </c>
      <c r="D1164" s="141"/>
      <c r="E1164" s="141"/>
      <c r="F1164" s="141"/>
      <c r="G1164" s="141"/>
      <c r="H1164" s="142"/>
    </row>
    <row r="1165" spans="1:8" x14ac:dyDescent="0.2">
      <c r="A1165" s="96">
        <v>4</v>
      </c>
      <c r="B1165" s="179" t="s">
        <v>703</v>
      </c>
      <c r="C1165" s="180" t="s">
        <v>704</v>
      </c>
      <c r="D1165" s="136"/>
      <c r="E1165" s="136"/>
      <c r="F1165" s="136"/>
      <c r="G1165" s="136"/>
      <c r="H1165" s="137"/>
    </row>
    <row r="1166" spans="1:8" x14ac:dyDescent="0.2">
      <c r="A1166" s="96">
        <v>5</v>
      </c>
      <c r="B1166" s="179" t="s">
        <v>335</v>
      </c>
      <c r="C1166" s="180" t="s">
        <v>707</v>
      </c>
      <c r="D1166" s="141"/>
      <c r="E1166" s="141"/>
      <c r="F1166" s="141"/>
      <c r="G1166" s="141"/>
      <c r="H1166" s="142"/>
    </row>
    <row r="1167" spans="1:8" x14ac:dyDescent="0.2">
      <c r="A1167" s="96">
        <v>6</v>
      </c>
      <c r="B1167" s="179" t="s">
        <v>705</v>
      </c>
      <c r="C1167" s="180" t="s">
        <v>706</v>
      </c>
      <c r="D1167" s="136"/>
      <c r="E1167" s="136"/>
      <c r="F1167" s="136"/>
      <c r="G1167" s="136"/>
      <c r="H1167" s="137"/>
    </row>
    <row r="1168" spans="1:8" x14ac:dyDescent="0.2">
      <c r="A1168" s="96">
        <v>7</v>
      </c>
      <c r="B1168" s="145" t="s">
        <v>604</v>
      </c>
      <c r="C1168" s="146"/>
      <c r="D1168" s="136"/>
      <c r="E1168" s="136"/>
      <c r="F1168" s="136"/>
      <c r="G1168" s="136"/>
      <c r="H1168" s="137"/>
    </row>
    <row r="1169" spans="1:8" x14ac:dyDescent="0.2">
      <c r="A1169" s="96">
        <v>8</v>
      </c>
      <c r="B1169" s="145" t="s">
        <v>604</v>
      </c>
      <c r="C1169" s="146"/>
      <c r="D1169" s="136"/>
      <c r="E1169" s="136"/>
      <c r="F1169" s="136"/>
      <c r="G1169" s="136"/>
      <c r="H1169" s="137"/>
    </row>
    <row r="1170" spans="1:8" x14ac:dyDescent="0.2">
      <c r="A1170" s="96">
        <v>9</v>
      </c>
      <c r="B1170" s="145" t="s">
        <v>604</v>
      </c>
      <c r="C1170" s="146"/>
      <c r="D1170" s="136"/>
      <c r="E1170" s="136"/>
      <c r="F1170" s="136"/>
      <c r="G1170" s="136"/>
      <c r="H1170" s="137"/>
    </row>
    <row r="1171" spans="1:8" x14ac:dyDescent="0.2">
      <c r="A1171" s="96">
        <v>10</v>
      </c>
      <c r="B1171" s="179"/>
      <c r="C1171" s="180" t="s">
        <v>293</v>
      </c>
      <c r="D1171" s="99">
        <f>SUM(D1162:D1170)</f>
        <v>0</v>
      </c>
      <c r="E1171" s="99">
        <f>SUM(E1162:E1170)</f>
        <v>0</v>
      </c>
      <c r="F1171" s="99">
        <f>SUM(F1162:F1170)</f>
        <v>0</v>
      </c>
      <c r="G1171" s="99">
        <f>SUM(G1162:G1170)</f>
        <v>0</v>
      </c>
      <c r="H1171" s="100">
        <f>SUM(H1162:H1170)</f>
        <v>0</v>
      </c>
    </row>
    <row r="1172" spans="1:8" x14ac:dyDescent="0.2">
      <c r="A1172" s="96">
        <v>11</v>
      </c>
      <c r="B1172" s="179" t="s">
        <v>738</v>
      </c>
      <c r="C1172" s="180" t="s">
        <v>294</v>
      </c>
      <c r="D1172" s="429"/>
      <c r="E1172" s="429"/>
      <c r="F1172" s="429"/>
      <c r="G1172" s="429"/>
      <c r="H1172" s="430"/>
    </row>
    <row r="1173" spans="1:8" x14ac:dyDescent="0.2">
      <c r="A1173" s="96">
        <v>12</v>
      </c>
      <c r="B1173" s="179" t="s">
        <v>708</v>
      </c>
      <c r="C1173" s="180" t="s">
        <v>709</v>
      </c>
      <c r="D1173" s="141"/>
      <c r="E1173" s="141"/>
      <c r="F1173" s="141"/>
      <c r="G1173" s="141"/>
      <c r="H1173" s="142"/>
    </row>
    <row r="1174" spans="1:8" x14ac:dyDescent="0.2">
      <c r="A1174" s="96">
        <v>13</v>
      </c>
      <c r="B1174" s="179" t="s">
        <v>295</v>
      </c>
      <c r="C1174" s="180" t="s">
        <v>710</v>
      </c>
      <c r="D1174" s="136"/>
      <c r="E1174" s="136"/>
      <c r="F1174" s="136"/>
      <c r="G1174" s="136"/>
      <c r="H1174" s="137"/>
    </row>
    <row r="1175" spans="1:8" x14ac:dyDescent="0.2">
      <c r="A1175" s="96">
        <v>14</v>
      </c>
      <c r="B1175" s="145" t="s">
        <v>605</v>
      </c>
      <c r="C1175" s="146"/>
      <c r="D1175" s="141"/>
      <c r="E1175" s="141"/>
      <c r="F1175" s="141"/>
      <c r="G1175" s="141"/>
      <c r="H1175" s="142"/>
    </row>
    <row r="1176" spans="1:8" x14ac:dyDescent="0.2">
      <c r="A1176" s="96">
        <v>15</v>
      </c>
      <c r="B1176" s="179"/>
      <c r="C1176" s="180" t="s">
        <v>297</v>
      </c>
      <c r="D1176" s="101">
        <f>SUM(D1173:D1175)</f>
        <v>0</v>
      </c>
      <c r="E1176" s="101">
        <f>SUM(E1173:E1175)</f>
        <v>0</v>
      </c>
      <c r="F1176" s="101">
        <f>SUM(F1173:F1175)</f>
        <v>0</v>
      </c>
      <c r="G1176" s="101">
        <f>SUM(G1173:G1175)</f>
        <v>0</v>
      </c>
      <c r="H1176" s="102">
        <f>SUM(H1173:H1175)</f>
        <v>0</v>
      </c>
    </row>
    <row r="1177" spans="1:8" x14ac:dyDescent="0.2">
      <c r="A1177" s="96">
        <v>16</v>
      </c>
      <c r="B1177" s="179" t="s">
        <v>739</v>
      </c>
      <c r="C1177" s="180" t="s">
        <v>298</v>
      </c>
      <c r="D1177" s="429"/>
      <c r="E1177" s="429"/>
      <c r="F1177" s="429"/>
      <c r="G1177" s="429"/>
      <c r="H1177" s="430"/>
    </row>
    <row r="1178" spans="1:8" x14ac:dyDescent="0.2">
      <c r="A1178" s="96">
        <v>17</v>
      </c>
      <c r="B1178" s="179" t="s">
        <v>740</v>
      </c>
      <c r="C1178" s="180" t="s">
        <v>336</v>
      </c>
      <c r="D1178" s="141"/>
      <c r="E1178" s="141"/>
      <c r="F1178" s="141"/>
      <c r="G1178" s="141"/>
      <c r="H1178" s="142"/>
    </row>
    <row r="1179" spans="1:8" x14ac:dyDescent="0.2">
      <c r="A1179" s="96">
        <v>18</v>
      </c>
      <c r="B1179" s="179" t="s">
        <v>337</v>
      </c>
      <c r="C1179" s="180" t="s">
        <v>712</v>
      </c>
      <c r="D1179" s="136"/>
      <c r="E1179" s="136"/>
      <c r="F1179" s="136"/>
      <c r="G1179" s="136"/>
      <c r="H1179" s="137"/>
    </row>
    <row r="1180" spans="1:8" x14ac:dyDescent="0.2">
      <c r="A1180" s="96">
        <v>19</v>
      </c>
      <c r="B1180" s="179" t="s">
        <v>338</v>
      </c>
      <c r="C1180" s="180" t="s">
        <v>713</v>
      </c>
      <c r="D1180" s="136"/>
      <c r="E1180" s="136"/>
      <c r="F1180" s="136"/>
      <c r="G1180" s="136"/>
      <c r="H1180" s="137"/>
    </row>
    <row r="1181" spans="1:8" x14ac:dyDescent="0.2">
      <c r="A1181" s="96">
        <v>20</v>
      </c>
      <c r="B1181" s="145" t="s">
        <v>606</v>
      </c>
      <c r="C1181" s="146"/>
      <c r="D1181" s="141"/>
      <c r="E1181" s="141"/>
      <c r="F1181" s="141"/>
      <c r="G1181" s="141"/>
      <c r="H1181" s="142"/>
    </row>
    <row r="1182" spans="1:8" x14ac:dyDescent="0.2">
      <c r="A1182" s="96">
        <v>21</v>
      </c>
      <c r="B1182" s="145" t="s">
        <v>606</v>
      </c>
      <c r="C1182" s="146"/>
      <c r="D1182" s="136"/>
      <c r="E1182" s="136"/>
      <c r="F1182" s="136"/>
      <c r="G1182" s="136"/>
      <c r="H1182" s="137"/>
    </row>
    <row r="1183" spans="1:8" x14ac:dyDescent="0.2">
      <c r="A1183" s="96">
        <v>22</v>
      </c>
      <c r="B1183" s="145" t="s">
        <v>606</v>
      </c>
      <c r="C1183" s="146"/>
      <c r="D1183" s="141"/>
      <c r="E1183" s="141"/>
      <c r="F1183" s="141"/>
      <c r="G1183" s="141"/>
      <c r="H1183" s="142"/>
    </row>
    <row r="1184" spans="1:8" x14ac:dyDescent="0.2">
      <c r="A1184" s="96">
        <v>23</v>
      </c>
      <c r="B1184" s="145" t="s">
        <v>606</v>
      </c>
      <c r="C1184" s="146"/>
      <c r="D1184" s="141"/>
      <c r="E1184" s="141"/>
      <c r="F1184" s="141"/>
      <c r="G1184" s="141"/>
      <c r="H1184" s="142"/>
    </row>
    <row r="1185" spans="1:8" x14ac:dyDescent="0.2">
      <c r="A1185" s="96">
        <v>24</v>
      </c>
      <c r="B1185" s="179"/>
      <c r="C1185" s="180" t="s">
        <v>307</v>
      </c>
      <c r="D1185" s="99">
        <f>SUM(D1178:D1184)</f>
        <v>0</v>
      </c>
      <c r="E1185" s="99">
        <f>SUM(E1178:E1184)</f>
        <v>0</v>
      </c>
      <c r="F1185" s="99">
        <f>SUM(F1178:F1184)</f>
        <v>0</v>
      </c>
      <c r="G1185" s="99">
        <f>SUM(G1178:G1184)</f>
        <v>0</v>
      </c>
      <c r="H1185" s="100">
        <f>SUM(H1178:H1184)</f>
        <v>0</v>
      </c>
    </row>
    <row r="1186" spans="1:8" ht="13.5" thickBot="1" x14ac:dyDescent="0.25">
      <c r="A1186" s="103">
        <v>25</v>
      </c>
      <c r="B1186" s="185"/>
      <c r="C1186" s="187" t="s">
        <v>841</v>
      </c>
      <c r="D1186" s="106">
        <f>D1088+D1149+D1171+D1176+D1185</f>
        <v>0</v>
      </c>
      <c r="E1186" s="106">
        <f>E1088+E1149+E1171+E1176+E1185</f>
        <v>0</v>
      </c>
      <c r="F1186" s="106">
        <f>F1088+F1149+F1171+F1176+F1185</f>
        <v>0</v>
      </c>
      <c r="G1186" s="106">
        <f>G1088+G1149+G1171+G1176+G1185</f>
        <v>0</v>
      </c>
      <c r="H1186" s="107">
        <f>H1088+H1149+H1171+H1176+H1185</f>
        <v>0</v>
      </c>
    </row>
    <row r="1187" spans="1:8" x14ac:dyDescent="0.2">
      <c r="C1187" s="77" t="s">
        <v>577</v>
      </c>
    </row>
    <row r="1188" spans="1:8" ht="9" customHeight="1" x14ac:dyDescent="0.2">
      <c r="H1188" s="88"/>
    </row>
    <row r="1189" spans="1:8" x14ac:dyDescent="0.2">
      <c r="B1189" s="87" t="s">
        <v>309</v>
      </c>
    </row>
    <row r="1191" spans="1:8" x14ac:dyDescent="0.2">
      <c r="B1191" s="109" t="str">
        <f>B84</f>
        <v>Request is hereby made for the adoption of the estimated budget disbursements for the fiscal year July 1, 2026, through June 30, 2027, as indicated in Column (3).</v>
      </c>
      <c r="C1191" s="87"/>
    </row>
    <row r="1193" spans="1:8" x14ac:dyDescent="0.2">
      <c r="C1193" s="138" t="s">
        <v>1016</v>
      </c>
      <c r="D1193" s="138" t="s">
        <v>310</v>
      </c>
      <c r="E1193" s="138"/>
      <c r="F1193" s="78" t="s">
        <v>311</v>
      </c>
    </row>
    <row r="1194" spans="1:8" x14ac:dyDescent="0.2">
      <c r="D1194" s="78" t="s">
        <v>312</v>
      </c>
      <c r="F1194" s="78" t="s">
        <v>313</v>
      </c>
      <c r="H1194" s="88"/>
    </row>
    <row r="1195" spans="1:8" x14ac:dyDescent="0.2">
      <c r="H1195" s="88" t="s">
        <v>490</v>
      </c>
    </row>
    <row r="1196" spans="1:8" ht="9" customHeight="1" thickBot="1" x14ac:dyDescent="0.25"/>
    <row r="1197" spans="1:8" ht="18" x14ac:dyDescent="0.25">
      <c r="A1197" s="24" t="str">
        <f>CONCATENATE('Basic Data Input'!$B$5," COUNTY")</f>
        <v>___________ COUNTY</v>
      </c>
      <c r="B1197" s="25"/>
      <c r="C1197" s="25"/>
      <c r="D1197" s="25"/>
      <c r="E1197" s="25"/>
      <c r="F1197" s="26"/>
      <c r="G1197" s="79" t="s">
        <v>26</v>
      </c>
      <c r="H1197" s="80" t="s">
        <v>27</v>
      </c>
    </row>
    <row r="1198" spans="1:8" x14ac:dyDescent="0.2">
      <c r="F1198" s="81" t="s">
        <v>28</v>
      </c>
      <c r="G1198" s="82">
        <v>100</v>
      </c>
      <c r="H1198" s="83" t="s">
        <v>29</v>
      </c>
    </row>
    <row r="1199" spans="1:8" ht="13.5" thickBot="1" x14ac:dyDescent="0.25">
      <c r="F1199" s="84" t="s">
        <v>30</v>
      </c>
      <c r="G1199" s="85">
        <v>643</v>
      </c>
      <c r="H1199" s="86" t="s">
        <v>452</v>
      </c>
    </row>
    <row r="1200" spans="1:8" x14ac:dyDescent="0.2">
      <c r="A1200" s="87" t="s">
        <v>840</v>
      </c>
      <c r="H1200" s="88"/>
    </row>
    <row r="1201" spans="1:8" ht="13.5" thickBot="1" x14ac:dyDescent="0.25"/>
    <row r="1202" spans="1:8" x14ac:dyDescent="0.2">
      <c r="A1202" s="89"/>
      <c r="B1202" s="90"/>
      <c r="C1202" s="91"/>
      <c r="D1202" s="38"/>
      <c r="E1202" s="38"/>
      <c r="F1202" s="194" t="str">
        <f>F6</f>
        <v>Estimated Disbursements Ensuing Year 2026 - 2027</v>
      </c>
      <c r="G1202" s="39"/>
      <c r="H1202" s="40"/>
    </row>
    <row r="1203" spans="1:8" x14ac:dyDescent="0.2">
      <c r="A1203" s="92"/>
      <c r="B1203" s="43" t="s">
        <v>26</v>
      </c>
      <c r="C1203" s="93"/>
      <c r="D1203" s="43" t="s">
        <v>13</v>
      </c>
      <c r="E1203" s="43" t="s">
        <v>13</v>
      </c>
      <c r="F1203" s="43" t="s">
        <v>31</v>
      </c>
      <c r="G1203" s="43" t="s">
        <v>32</v>
      </c>
      <c r="H1203" s="44"/>
    </row>
    <row r="1204" spans="1:8" x14ac:dyDescent="0.2">
      <c r="A1204" s="94"/>
      <c r="B1204" s="48" t="s">
        <v>33</v>
      </c>
      <c r="C1204" s="95"/>
      <c r="D1204" s="193" t="str">
        <f>D8</f>
        <v>2024 - 2025</v>
      </c>
      <c r="E1204" s="193" t="str">
        <f>E8</f>
        <v>2025 - 2026</v>
      </c>
      <c r="F1204" s="43" t="s">
        <v>34</v>
      </c>
      <c r="G1204" s="43" t="s">
        <v>35</v>
      </c>
      <c r="H1204" s="44" t="s">
        <v>36</v>
      </c>
    </row>
    <row r="1205" spans="1:8" x14ac:dyDescent="0.2">
      <c r="A1205" s="96"/>
      <c r="B1205" s="97"/>
      <c r="C1205" s="98"/>
      <c r="D1205" s="52">
        <v>1</v>
      </c>
      <c r="E1205" s="52">
        <v>2</v>
      </c>
      <c r="F1205" s="52">
        <v>3</v>
      </c>
      <c r="G1205" s="52">
        <v>4</v>
      </c>
      <c r="H1205" s="53">
        <v>5</v>
      </c>
    </row>
    <row r="1206" spans="1:8" x14ac:dyDescent="0.2">
      <c r="A1206" s="96">
        <v>1</v>
      </c>
      <c r="B1206" s="179" t="s">
        <v>250</v>
      </c>
      <c r="C1206" s="180" t="s">
        <v>241</v>
      </c>
      <c r="D1206" s="435"/>
      <c r="E1206" s="435"/>
      <c r="F1206" s="435"/>
      <c r="G1206" s="435"/>
      <c r="H1206" s="436"/>
    </row>
    <row r="1207" spans="1:8" x14ac:dyDescent="0.2">
      <c r="A1207" s="96">
        <v>2</v>
      </c>
      <c r="B1207" s="145" t="s">
        <v>602</v>
      </c>
      <c r="C1207" s="146"/>
      <c r="D1207" s="136"/>
      <c r="E1207" s="136"/>
      <c r="F1207" s="136"/>
      <c r="G1207" s="136"/>
      <c r="H1207" s="137"/>
    </row>
    <row r="1208" spans="1:8" x14ac:dyDescent="0.2">
      <c r="A1208" s="96">
        <v>3</v>
      </c>
      <c r="B1208" s="145" t="s">
        <v>602</v>
      </c>
      <c r="C1208" s="146"/>
      <c r="D1208" s="141"/>
      <c r="E1208" s="141"/>
      <c r="F1208" s="141"/>
      <c r="G1208" s="141"/>
      <c r="H1208" s="142"/>
    </row>
    <row r="1209" spans="1:8" x14ac:dyDescent="0.2">
      <c r="A1209" s="96">
        <v>4</v>
      </c>
      <c r="B1209" s="145" t="s">
        <v>602</v>
      </c>
      <c r="C1209" s="146"/>
      <c r="D1209" s="136"/>
      <c r="E1209" s="136"/>
      <c r="F1209" s="136"/>
      <c r="G1209" s="136"/>
      <c r="H1209" s="137"/>
    </row>
    <row r="1210" spans="1:8" x14ac:dyDescent="0.2">
      <c r="A1210" s="96">
        <v>5</v>
      </c>
      <c r="B1210" s="145" t="s">
        <v>602</v>
      </c>
      <c r="C1210" s="146"/>
      <c r="D1210" s="141"/>
      <c r="E1210" s="141"/>
      <c r="F1210" s="141"/>
      <c r="G1210" s="141"/>
      <c r="H1210" s="142"/>
    </row>
    <row r="1211" spans="1:8" x14ac:dyDescent="0.2">
      <c r="A1211" s="96">
        <v>6</v>
      </c>
      <c r="B1211" s="145" t="s">
        <v>602</v>
      </c>
      <c r="C1211" s="146"/>
      <c r="D1211" s="136"/>
      <c r="E1211" s="136"/>
      <c r="F1211" s="136"/>
      <c r="G1211" s="136"/>
      <c r="H1211" s="137"/>
    </row>
    <row r="1212" spans="1:8" x14ac:dyDescent="0.2">
      <c r="A1212" s="96">
        <v>7</v>
      </c>
      <c r="B1212" s="145" t="s">
        <v>602</v>
      </c>
      <c r="C1212" s="146"/>
      <c r="D1212" s="136"/>
      <c r="E1212" s="136"/>
      <c r="F1212" s="136"/>
      <c r="G1212" s="136"/>
      <c r="H1212" s="137"/>
    </row>
    <row r="1213" spans="1:8" x14ac:dyDescent="0.2">
      <c r="A1213" s="96">
        <v>8</v>
      </c>
      <c r="B1213" s="145" t="s">
        <v>602</v>
      </c>
      <c r="C1213" s="146"/>
      <c r="D1213" s="136"/>
      <c r="E1213" s="136"/>
      <c r="F1213" s="136"/>
      <c r="G1213" s="136"/>
      <c r="H1213" s="137"/>
    </row>
    <row r="1214" spans="1:8" x14ac:dyDescent="0.2">
      <c r="A1214" s="96">
        <v>9</v>
      </c>
      <c r="B1214" s="145" t="s">
        <v>602</v>
      </c>
      <c r="C1214" s="146"/>
      <c r="D1214" s="136"/>
      <c r="E1214" s="136"/>
      <c r="F1214" s="136"/>
      <c r="G1214" s="136"/>
      <c r="H1214" s="137"/>
    </row>
    <row r="1215" spans="1:8" x14ac:dyDescent="0.2">
      <c r="A1215" s="96">
        <v>10</v>
      </c>
      <c r="B1215" s="145" t="s">
        <v>602</v>
      </c>
      <c r="C1215" s="146"/>
      <c r="D1215" s="136"/>
      <c r="E1215" s="136"/>
      <c r="F1215" s="136"/>
      <c r="G1215" s="136"/>
      <c r="H1215" s="137"/>
    </row>
    <row r="1216" spans="1:8" x14ac:dyDescent="0.2">
      <c r="A1216" s="96">
        <v>11</v>
      </c>
      <c r="B1216" s="145" t="s">
        <v>602</v>
      </c>
      <c r="C1216" s="146"/>
      <c r="D1216" s="136"/>
      <c r="E1216" s="136"/>
      <c r="F1216" s="136"/>
      <c r="G1216" s="136"/>
      <c r="H1216" s="137"/>
    </row>
    <row r="1217" spans="1:8" x14ac:dyDescent="0.2">
      <c r="A1217" s="96">
        <v>12</v>
      </c>
      <c r="B1217" s="145" t="s">
        <v>602</v>
      </c>
      <c r="C1217" s="146"/>
      <c r="D1217" s="136"/>
      <c r="E1217" s="136"/>
      <c r="F1217" s="136"/>
      <c r="G1217" s="136"/>
      <c r="H1217" s="137"/>
    </row>
    <row r="1218" spans="1:8" x14ac:dyDescent="0.2">
      <c r="A1218" s="96">
        <v>13</v>
      </c>
      <c r="B1218" s="145" t="s">
        <v>602</v>
      </c>
      <c r="C1218" s="146"/>
      <c r="D1218" s="136"/>
      <c r="E1218" s="136"/>
      <c r="F1218" s="136"/>
      <c r="G1218" s="136"/>
      <c r="H1218" s="137"/>
    </row>
    <row r="1219" spans="1:8" x14ac:dyDescent="0.2">
      <c r="A1219" s="96">
        <v>14</v>
      </c>
      <c r="B1219" s="179"/>
      <c r="C1219" s="180" t="s">
        <v>261</v>
      </c>
      <c r="D1219" s="101">
        <f>SUM(D1207:D1218)</f>
        <v>0</v>
      </c>
      <c r="E1219" s="101">
        <f>SUM(E1207:E1218)</f>
        <v>0</v>
      </c>
      <c r="F1219" s="101">
        <f>SUM(F1207:F1218)</f>
        <v>0</v>
      </c>
      <c r="G1219" s="101">
        <f>SUM(G1207:G1218)</f>
        <v>0</v>
      </c>
      <c r="H1219" s="102">
        <f>SUM(H1207:H1218)</f>
        <v>0</v>
      </c>
    </row>
    <row r="1220" spans="1:8" x14ac:dyDescent="0.2">
      <c r="A1220" s="96">
        <v>15</v>
      </c>
      <c r="B1220" s="179" t="s">
        <v>365</v>
      </c>
      <c r="C1220" s="180" t="s">
        <v>263</v>
      </c>
      <c r="D1220" s="429"/>
      <c r="E1220" s="429"/>
      <c r="F1220" s="429"/>
      <c r="G1220" s="429"/>
      <c r="H1220" s="430"/>
    </row>
    <row r="1221" spans="1:8" x14ac:dyDescent="0.2">
      <c r="A1221" s="96">
        <v>16</v>
      </c>
      <c r="B1221" s="145" t="s">
        <v>603</v>
      </c>
      <c r="C1221" s="146"/>
      <c r="D1221" s="136"/>
      <c r="E1221" s="136"/>
      <c r="F1221" s="136"/>
      <c r="G1221" s="136"/>
      <c r="H1221" s="137"/>
    </row>
    <row r="1222" spans="1:8" x14ac:dyDescent="0.2">
      <c r="A1222" s="96">
        <v>17</v>
      </c>
      <c r="B1222" s="145" t="s">
        <v>603</v>
      </c>
      <c r="C1222" s="146"/>
      <c r="D1222" s="136"/>
      <c r="E1222" s="136"/>
      <c r="F1222" s="136"/>
      <c r="G1222" s="136"/>
      <c r="H1222" s="137"/>
    </row>
    <row r="1223" spans="1:8" x14ac:dyDescent="0.2">
      <c r="A1223" s="96">
        <v>18</v>
      </c>
      <c r="B1223" s="145" t="s">
        <v>603</v>
      </c>
      <c r="C1223" s="146"/>
      <c r="D1223" s="136"/>
      <c r="E1223" s="136"/>
      <c r="F1223" s="136"/>
      <c r="G1223" s="136"/>
      <c r="H1223" s="137"/>
    </row>
    <row r="1224" spans="1:8" x14ac:dyDescent="0.2">
      <c r="A1224" s="96">
        <v>19</v>
      </c>
      <c r="B1224" s="145" t="s">
        <v>603</v>
      </c>
      <c r="C1224" s="146"/>
      <c r="D1224" s="136"/>
      <c r="E1224" s="136"/>
      <c r="F1224" s="136"/>
      <c r="G1224" s="136"/>
      <c r="H1224" s="137"/>
    </row>
    <row r="1225" spans="1:8" x14ac:dyDescent="0.2">
      <c r="A1225" s="96">
        <v>20</v>
      </c>
      <c r="B1225" s="145" t="s">
        <v>603</v>
      </c>
      <c r="C1225" s="146"/>
      <c r="D1225" s="141"/>
      <c r="E1225" s="141"/>
      <c r="F1225" s="141"/>
      <c r="G1225" s="141"/>
      <c r="H1225" s="142"/>
    </row>
    <row r="1226" spans="1:8" x14ac:dyDescent="0.2">
      <c r="A1226" s="96">
        <v>21</v>
      </c>
      <c r="B1226" s="145" t="s">
        <v>603</v>
      </c>
      <c r="C1226" s="146"/>
      <c r="D1226" s="136"/>
      <c r="E1226" s="136"/>
      <c r="F1226" s="136"/>
      <c r="G1226" s="136"/>
      <c r="H1226" s="137"/>
    </row>
    <row r="1227" spans="1:8" x14ac:dyDescent="0.2">
      <c r="A1227" s="96">
        <v>22</v>
      </c>
      <c r="B1227" s="145" t="s">
        <v>603</v>
      </c>
      <c r="C1227" s="146"/>
      <c r="D1227" s="141"/>
      <c r="E1227" s="141"/>
      <c r="F1227" s="141"/>
      <c r="G1227" s="141"/>
      <c r="H1227" s="142"/>
    </row>
    <row r="1228" spans="1:8" x14ac:dyDescent="0.2">
      <c r="A1228" s="96">
        <v>23</v>
      </c>
      <c r="B1228" s="145" t="s">
        <v>603</v>
      </c>
      <c r="C1228" s="146"/>
      <c r="D1228" s="141"/>
      <c r="E1228" s="141"/>
      <c r="F1228" s="141"/>
      <c r="G1228" s="141"/>
      <c r="H1228" s="142"/>
    </row>
    <row r="1229" spans="1:8" x14ac:dyDescent="0.2">
      <c r="A1229" s="96">
        <v>24</v>
      </c>
      <c r="B1229" s="145" t="s">
        <v>603</v>
      </c>
      <c r="C1229" s="146"/>
      <c r="D1229" s="136"/>
      <c r="E1229" s="136"/>
      <c r="F1229" s="136"/>
      <c r="G1229" s="136"/>
      <c r="H1229" s="137"/>
    </row>
    <row r="1230" spans="1:8" x14ac:dyDescent="0.2">
      <c r="A1230" s="96">
        <v>25</v>
      </c>
      <c r="B1230" s="145" t="s">
        <v>603</v>
      </c>
      <c r="C1230" s="146"/>
      <c r="D1230" s="136"/>
      <c r="E1230" s="136"/>
      <c r="F1230" s="136"/>
      <c r="G1230" s="136"/>
      <c r="H1230" s="137"/>
    </row>
    <row r="1231" spans="1:8" x14ac:dyDescent="0.2">
      <c r="A1231" s="96">
        <v>26</v>
      </c>
      <c r="B1231" s="145" t="s">
        <v>603</v>
      </c>
      <c r="C1231" s="146"/>
      <c r="D1231" s="136"/>
      <c r="E1231" s="136"/>
      <c r="F1231" s="136"/>
      <c r="G1231" s="136"/>
      <c r="H1231" s="137"/>
    </row>
    <row r="1232" spans="1:8" x14ac:dyDescent="0.2">
      <c r="A1232" s="96">
        <v>27</v>
      </c>
      <c r="B1232" s="145" t="s">
        <v>603</v>
      </c>
      <c r="C1232" s="146"/>
      <c r="D1232" s="136"/>
      <c r="E1232" s="136"/>
      <c r="F1232" s="136"/>
      <c r="G1232" s="136"/>
      <c r="H1232" s="137"/>
    </row>
    <row r="1233" spans="1:8" x14ac:dyDescent="0.2">
      <c r="A1233" s="96">
        <v>28</v>
      </c>
      <c r="B1233" s="145" t="s">
        <v>603</v>
      </c>
      <c r="C1233" s="146"/>
      <c r="D1233" s="141"/>
      <c r="E1233" s="141"/>
      <c r="F1233" s="141"/>
      <c r="G1233" s="141"/>
      <c r="H1233" s="142"/>
    </row>
    <row r="1234" spans="1:8" x14ac:dyDescent="0.2">
      <c r="A1234" s="96">
        <v>29</v>
      </c>
      <c r="B1234" s="145" t="s">
        <v>603</v>
      </c>
      <c r="C1234" s="146"/>
      <c r="D1234" s="136"/>
      <c r="E1234" s="136"/>
      <c r="F1234" s="136"/>
      <c r="G1234" s="136"/>
      <c r="H1234" s="137"/>
    </row>
    <row r="1235" spans="1:8" x14ac:dyDescent="0.2">
      <c r="A1235" s="96">
        <v>30</v>
      </c>
      <c r="B1235" s="145" t="s">
        <v>603</v>
      </c>
      <c r="C1235" s="146"/>
      <c r="D1235" s="141"/>
      <c r="E1235" s="141"/>
      <c r="F1235" s="136"/>
      <c r="G1235" s="136"/>
      <c r="H1235" s="137"/>
    </row>
    <row r="1236" spans="1:8" x14ac:dyDescent="0.2">
      <c r="A1236" s="96">
        <v>31</v>
      </c>
      <c r="B1236" s="145" t="s">
        <v>603</v>
      </c>
      <c r="C1236" s="146"/>
      <c r="D1236" s="141"/>
      <c r="E1236" s="141"/>
      <c r="F1236" s="136"/>
      <c r="G1236" s="136"/>
      <c r="H1236" s="137"/>
    </row>
    <row r="1237" spans="1:8" ht="13.5" thickBot="1" x14ac:dyDescent="0.25">
      <c r="A1237" s="103">
        <v>32</v>
      </c>
      <c r="B1237" s="147" t="s">
        <v>603</v>
      </c>
      <c r="C1237" s="148"/>
      <c r="D1237" s="143"/>
      <c r="E1237" s="143"/>
      <c r="F1237" s="143"/>
      <c r="G1237" s="143"/>
      <c r="H1237" s="144"/>
    </row>
    <row r="1238" spans="1:8" ht="6" customHeight="1" x14ac:dyDescent="0.2"/>
    <row r="1239" spans="1:8" x14ac:dyDescent="0.2">
      <c r="H1239" s="88" t="s">
        <v>745</v>
      </c>
    </row>
    <row r="1240" spans="1:8" ht="9" customHeight="1" thickBot="1" x14ac:dyDescent="0.25"/>
    <row r="1241" spans="1:8" ht="18" x14ac:dyDescent="0.25">
      <c r="A1241" s="24" t="str">
        <f>CONCATENATE('Basic Data Input'!$B$5," COUNTY")</f>
        <v>___________ COUNTY</v>
      </c>
      <c r="B1241" s="25"/>
      <c r="C1241" s="25"/>
      <c r="D1241" s="25"/>
      <c r="E1241" s="25"/>
      <c r="F1241" s="26"/>
      <c r="G1241" s="79" t="s">
        <v>26</v>
      </c>
      <c r="H1241" s="80" t="s">
        <v>27</v>
      </c>
    </row>
    <row r="1242" spans="1:8" x14ac:dyDescent="0.2">
      <c r="F1242" s="81" t="s">
        <v>28</v>
      </c>
      <c r="G1242" s="82">
        <v>100</v>
      </c>
      <c r="H1242" s="83" t="s">
        <v>29</v>
      </c>
    </row>
    <row r="1243" spans="1:8" ht="13.5" thickBot="1" x14ac:dyDescent="0.25">
      <c r="F1243" s="84" t="s">
        <v>30</v>
      </c>
      <c r="G1243" s="85">
        <v>643</v>
      </c>
      <c r="H1243" s="86" t="s">
        <v>452</v>
      </c>
    </row>
    <row r="1244" spans="1:8" x14ac:dyDescent="0.2">
      <c r="A1244" s="87" t="s">
        <v>840</v>
      </c>
      <c r="H1244" s="88"/>
    </row>
    <row r="1245" spans="1:8" ht="13.5" thickBot="1" x14ac:dyDescent="0.25"/>
    <row r="1246" spans="1:8" x14ac:dyDescent="0.2">
      <c r="A1246" s="89"/>
      <c r="B1246" s="90"/>
      <c r="C1246" s="91"/>
      <c r="D1246" s="38"/>
      <c r="E1246" s="38"/>
      <c r="F1246" s="194" t="str">
        <f>F6</f>
        <v>Estimated Disbursements Ensuing Year 2026 - 2027</v>
      </c>
      <c r="G1246" s="39"/>
      <c r="H1246" s="40"/>
    </row>
    <row r="1247" spans="1:8" x14ac:dyDescent="0.2">
      <c r="A1247" s="92"/>
      <c r="B1247" s="43" t="s">
        <v>26</v>
      </c>
      <c r="C1247" s="93"/>
      <c r="D1247" s="43" t="s">
        <v>13</v>
      </c>
      <c r="E1247" s="43" t="s">
        <v>13</v>
      </c>
      <c r="F1247" s="43" t="s">
        <v>31</v>
      </c>
      <c r="G1247" s="43" t="s">
        <v>32</v>
      </c>
      <c r="H1247" s="44"/>
    </row>
    <row r="1248" spans="1:8" x14ac:dyDescent="0.2">
      <c r="A1248" s="94"/>
      <c r="B1248" s="48" t="s">
        <v>33</v>
      </c>
      <c r="C1248" s="95"/>
      <c r="D1248" s="193" t="str">
        <f>D8</f>
        <v>2024 - 2025</v>
      </c>
      <c r="E1248" s="193" t="str">
        <f>E8</f>
        <v>2025 - 2026</v>
      </c>
      <c r="F1248" s="43" t="s">
        <v>34</v>
      </c>
      <c r="G1248" s="43" t="s">
        <v>35</v>
      </c>
      <c r="H1248" s="44" t="s">
        <v>36</v>
      </c>
    </row>
    <row r="1249" spans="1:8" x14ac:dyDescent="0.2">
      <c r="A1249" s="96"/>
      <c r="B1249" s="179" t="s">
        <v>365</v>
      </c>
      <c r="C1249" s="180" t="s">
        <v>288</v>
      </c>
      <c r="D1249" s="52">
        <v>1</v>
      </c>
      <c r="E1249" s="52">
        <v>2</v>
      </c>
      <c r="F1249" s="52">
        <v>3</v>
      </c>
      <c r="G1249" s="52">
        <v>4</v>
      </c>
      <c r="H1249" s="53">
        <v>5</v>
      </c>
    </row>
    <row r="1250" spans="1:8" x14ac:dyDescent="0.2">
      <c r="A1250" s="96">
        <v>1</v>
      </c>
      <c r="B1250" s="145" t="s">
        <v>603</v>
      </c>
      <c r="C1250" s="146"/>
      <c r="D1250" s="136"/>
      <c r="E1250" s="136"/>
      <c r="F1250" s="136"/>
      <c r="G1250" s="136"/>
      <c r="H1250" s="137"/>
    </row>
    <row r="1251" spans="1:8" x14ac:dyDescent="0.2">
      <c r="A1251" s="96">
        <v>2</v>
      </c>
      <c r="B1251" s="145" t="s">
        <v>603</v>
      </c>
      <c r="C1251" s="146"/>
      <c r="D1251" s="136"/>
      <c r="E1251" s="136"/>
      <c r="F1251" s="136"/>
      <c r="G1251" s="136"/>
      <c r="H1251" s="137"/>
    </row>
    <row r="1252" spans="1:8" x14ac:dyDescent="0.2">
      <c r="A1252" s="96">
        <v>3</v>
      </c>
      <c r="B1252" s="145" t="s">
        <v>603</v>
      </c>
      <c r="C1252" s="146"/>
      <c r="D1252" s="141"/>
      <c r="E1252" s="141"/>
      <c r="F1252" s="141"/>
      <c r="G1252" s="141"/>
      <c r="H1252" s="142"/>
    </row>
    <row r="1253" spans="1:8" x14ac:dyDescent="0.2">
      <c r="A1253" s="96">
        <v>4</v>
      </c>
      <c r="B1253" s="179"/>
      <c r="C1253" s="180" t="s">
        <v>289</v>
      </c>
      <c r="D1253" s="99">
        <f>SUM(D1221:D1237,D1250:D1252)</f>
        <v>0</v>
      </c>
      <c r="E1253" s="99">
        <f>SUM(E1221:E1237,E1250:E1252)</f>
        <v>0</v>
      </c>
      <c r="F1253" s="99">
        <f>SUM(F1221:F1237,F1250:F1252)</f>
        <v>0</v>
      </c>
      <c r="G1253" s="99">
        <f>SUM(G1221:G1237,G1250:G1252)</f>
        <v>0</v>
      </c>
      <c r="H1253" s="100">
        <f>SUM(H1221:H1237,H1250:H1252)</f>
        <v>0</v>
      </c>
    </row>
    <row r="1254" spans="1:8" x14ac:dyDescent="0.2">
      <c r="A1254" s="96">
        <v>5</v>
      </c>
      <c r="B1254" s="179" t="s">
        <v>727</v>
      </c>
      <c r="C1254" s="180" t="s">
        <v>290</v>
      </c>
      <c r="D1254" s="429"/>
      <c r="E1254" s="429"/>
      <c r="F1254" s="429"/>
      <c r="G1254" s="429"/>
      <c r="H1254" s="430"/>
    </row>
    <row r="1255" spans="1:8" x14ac:dyDescent="0.2">
      <c r="A1255" s="96">
        <v>6</v>
      </c>
      <c r="B1255" s="145" t="s">
        <v>604</v>
      </c>
      <c r="C1255" s="146"/>
      <c r="D1255" s="136"/>
      <c r="E1255" s="136"/>
      <c r="F1255" s="136"/>
      <c r="G1255" s="136"/>
      <c r="H1255" s="137"/>
    </row>
    <row r="1256" spans="1:8" x14ac:dyDescent="0.2">
      <c r="A1256" s="96">
        <v>7</v>
      </c>
      <c r="B1256" s="145" t="s">
        <v>604</v>
      </c>
      <c r="C1256" s="146"/>
      <c r="D1256" s="136"/>
      <c r="E1256" s="136"/>
      <c r="F1256" s="136"/>
      <c r="G1256" s="136"/>
      <c r="H1256" s="137"/>
    </row>
    <row r="1257" spans="1:8" x14ac:dyDescent="0.2">
      <c r="A1257" s="96">
        <v>8</v>
      </c>
      <c r="B1257" s="145" t="s">
        <v>604</v>
      </c>
      <c r="C1257" s="146"/>
      <c r="D1257" s="136"/>
      <c r="E1257" s="136"/>
      <c r="F1257" s="136"/>
      <c r="G1257" s="136"/>
      <c r="H1257" s="137"/>
    </row>
    <row r="1258" spans="1:8" x14ac:dyDescent="0.2">
      <c r="A1258" s="96">
        <v>9</v>
      </c>
      <c r="B1258" s="145" t="s">
        <v>604</v>
      </c>
      <c r="C1258" s="146"/>
      <c r="D1258" s="136"/>
      <c r="E1258" s="136"/>
      <c r="F1258" s="136"/>
      <c r="G1258" s="136"/>
      <c r="H1258" s="137"/>
    </row>
    <row r="1259" spans="1:8" x14ac:dyDescent="0.2">
      <c r="A1259" s="96">
        <v>10</v>
      </c>
      <c r="B1259" s="145" t="s">
        <v>604</v>
      </c>
      <c r="C1259" s="146"/>
      <c r="D1259" s="136"/>
      <c r="E1259" s="136"/>
      <c r="F1259" s="136"/>
      <c r="G1259" s="136"/>
      <c r="H1259" s="137"/>
    </row>
    <row r="1260" spans="1:8" x14ac:dyDescent="0.2">
      <c r="A1260" s="96">
        <v>11</v>
      </c>
      <c r="B1260" s="179"/>
      <c r="C1260" s="180" t="s">
        <v>293</v>
      </c>
      <c r="D1260" s="99">
        <f>SUM(D1255:D1259)</f>
        <v>0</v>
      </c>
      <c r="E1260" s="99">
        <f>SUM(E1255:E1259)</f>
        <v>0</v>
      </c>
      <c r="F1260" s="99">
        <f>SUM(F1255:F1259)</f>
        <v>0</v>
      </c>
      <c r="G1260" s="99">
        <f>SUM(G1255:G1259)</f>
        <v>0</v>
      </c>
      <c r="H1260" s="100">
        <f>SUM(H1255:H1259)</f>
        <v>0</v>
      </c>
    </row>
    <row r="1261" spans="1:8" x14ac:dyDescent="0.2">
      <c r="A1261" s="96">
        <v>12</v>
      </c>
      <c r="B1261" s="179" t="s">
        <v>738</v>
      </c>
      <c r="C1261" s="180" t="s">
        <v>294</v>
      </c>
      <c r="D1261" s="429"/>
      <c r="E1261" s="429"/>
      <c r="F1261" s="429"/>
      <c r="G1261" s="429"/>
      <c r="H1261" s="430"/>
    </row>
    <row r="1262" spans="1:8" x14ac:dyDescent="0.2">
      <c r="A1262" s="96">
        <v>13</v>
      </c>
      <c r="B1262" s="145" t="s">
        <v>605</v>
      </c>
      <c r="C1262" s="146"/>
      <c r="D1262" s="136"/>
      <c r="E1262" s="136"/>
      <c r="F1262" s="136"/>
      <c r="G1262" s="136"/>
      <c r="H1262" s="137"/>
    </row>
    <row r="1263" spans="1:8" x14ac:dyDescent="0.2">
      <c r="A1263" s="96">
        <v>14</v>
      </c>
      <c r="B1263" s="145" t="s">
        <v>605</v>
      </c>
      <c r="C1263" s="146"/>
      <c r="D1263" s="141"/>
      <c r="E1263" s="141"/>
      <c r="F1263" s="141"/>
      <c r="G1263" s="141"/>
      <c r="H1263" s="142"/>
    </row>
    <row r="1264" spans="1:8" x14ac:dyDescent="0.2">
      <c r="A1264" s="96">
        <v>15</v>
      </c>
      <c r="B1264" s="145" t="s">
        <v>605</v>
      </c>
      <c r="C1264" s="146"/>
      <c r="D1264" s="141"/>
      <c r="E1264" s="141"/>
      <c r="F1264" s="141"/>
      <c r="G1264" s="141"/>
      <c r="H1264" s="142"/>
    </row>
    <row r="1265" spans="1:8" x14ac:dyDescent="0.2">
      <c r="A1265" s="96">
        <v>16</v>
      </c>
      <c r="B1265" s="179"/>
      <c r="C1265" s="180" t="s">
        <v>297</v>
      </c>
      <c r="D1265" s="99">
        <f>SUM(D1262:D1264)</f>
        <v>0</v>
      </c>
      <c r="E1265" s="99">
        <f>SUM(E1262:E1264)</f>
        <v>0</v>
      </c>
      <c r="F1265" s="99">
        <f>SUM(F1262:F1264)</f>
        <v>0</v>
      </c>
      <c r="G1265" s="99">
        <f>SUM(G1262:G1264)</f>
        <v>0</v>
      </c>
      <c r="H1265" s="100">
        <f>SUM(H1262:H1264)</f>
        <v>0</v>
      </c>
    </row>
    <row r="1266" spans="1:8" x14ac:dyDescent="0.2">
      <c r="A1266" s="96">
        <v>17</v>
      </c>
      <c r="B1266" s="179" t="s">
        <v>739</v>
      </c>
      <c r="C1266" s="180" t="s">
        <v>298</v>
      </c>
      <c r="D1266" s="429"/>
      <c r="E1266" s="429"/>
      <c r="F1266" s="429"/>
      <c r="G1266" s="429"/>
      <c r="H1266" s="430"/>
    </row>
    <row r="1267" spans="1:8" x14ac:dyDescent="0.2">
      <c r="A1267" s="96">
        <v>18</v>
      </c>
      <c r="B1267" s="145" t="s">
        <v>606</v>
      </c>
      <c r="C1267" s="146"/>
      <c r="D1267" s="136"/>
      <c r="E1267" s="136"/>
      <c r="F1267" s="136"/>
      <c r="G1267" s="136"/>
      <c r="H1267" s="137"/>
    </row>
    <row r="1268" spans="1:8" x14ac:dyDescent="0.2">
      <c r="A1268" s="96">
        <v>19</v>
      </c>
      <c r="B1268" s="145" t="s">
        <v>606</v>
      </c>
      <c r="C1268" s="146"/>
      <c r="D1268" s="136"/>
      <c r="E1268" s="136"/>
      <c r="F1268" s="136"/>
      <c r="G1268" s="136"/>
      <c r="H1268" s="137"/>
    </row>
    <row r="1269" spans="1:8" x14ac:dyDescent="0.2">
      <c r="A1269" s="96">
        <v>20</v>
      </c>
      <c r="B1269" s="145" t="s">
        <v>606</v>
      </c>
      <c r="C1269" s="146"/>
      <c r="D1269" s="141"/>
      <c r="E1269" s="141"/>
      <c r="F1269" s="141"/>
      <c r="G1269" s="141"/>
      <c r="H1269" s="142"/>
    </row>
    <row r="1270" spans="1:8" x14ac:dyDescent="0.2">
      <c r="A1270" s="96">
        <v>21</v>
      </c>
      <c r="B1270" s="145" t="s">
        <v>606</v>
      </c>
      <c r="C1270" s="146"/>
      <c r="D1270" s="136"/>
      <c r="E1270" s="136"/>
      <c r="F1270" s="136"/>
      <c r="G1270" s="136"/>
      <c r="H1270" s="137"/>
    </row>
    <row r="1271" spans="1:8" x14ac:dyDescent="0.2">
      <c r="A1271" s="96">
        <v>22</v>
      </c>
      <c r="B1271" s="145" t="s">
        <v>606</v>
      </c>
      <c r="C1271" s="146"/>
      <c r="D1271" s="141"/>
      <c r="E1271" s="141"/>
      <c r="F1271" s="141"/>
      <c r="G1271" s="141"/>
      <c r="H1271" s="142"/>
    </row>
    <row r="1272" spans="1:8" x14ac:dyDescent="0.2">
      <c r="A1272" s="96">
        <v>23</v>
      </c>
      <c r="B1272" s="145" t="s">
        <v>606</v>
      </c>
      <c r="C1272" s="146"/>
      <c r="D1272" s="141"/>
      <c r="E1272" s="141"/>
      <c r="F1272" s="141"/>
      <c r="G1272" s="141"/>
      <c r="H1272" s="142"/>
    </row>
    <row r="1273" spans="1:8" x14ac:dyDescent="0.2">
      <c r="A1273" s="96">
        <v>24</v>
      </c>
      <c r="B1273" s="179"/>
      <c r="C1273" s="180" t="s">
        <v>307</v>
      </c>
      <c r="D1273" s="99">
        <f>SUM(D1267:D1272)</f>
        <v>0</v>
      </c>
      <c r="E1273" s="99">
        <f>SUM(E1267:E1272)</f>
        <v>0</v>
      </c>
      <c r="F1273" s="99">
        <f>SUM(F1267:F1272)</f>
        <v>0</v>
      </c>
      <c r="G1273" s="99">
        <f>SUM(G1267:G1272)</f>
        <v>0</v>
      </c>
      <c r="H1273" s="100">
        <f>SUM(H1267:H1272)</f>
        <v>0</v>
      </c>
    </row>
    <row r="1274" spans="1:8" ht="13.5" thickBot="1" x14ac:dyDescent="0.25">
      <c r="A1274" s="103">
        <v>25</v>
      </c>
      <c r="B1274" s="185"/>
      <c r="C1274" s="187" t="s">
        <v>841</v>
      </c>
      <c r="D1274" s="106">
        <f>D1219+D1253+D1260+D1265+D1273</f>
        <v>0</v>
      </c>
      <c r="E1274" s="106">
        <f>E1219+E1253+E1260+E1265+E1273</f>
        <v>0</v>
      </c>
      <c r="F1274" s="106">
        <f>F1219+F1253+F1260+F1265+F1273</f>
        <v>0</v>
      </c>
      <c r="G1274" s="106">
        <f>G1219+G1253+G1260+G1265+G1273</f>
        <v>0</v>
      </c>
      <c r="H1274" s="107">
        <f>H1219+H1253+H1260+H1265+H1273</f>
        <v>0</v>
      </c>
    </row>
    <row r="1275" spans="1:8" x14ac:dyDescent="0.2">
      <c r="C1275" s="77" t="s">
        <v>460</v>
      </c>
    </row>
    <row r="1276" spans="1:8" x14ac:dyDescent="0.2">
      <c r="H1276" s="88"/>
    </row>
    <row r="1277" spans="1:8" hidden="1" x14ac:dyDescent="0.2"/>
    <row r="1278" spans="1:8" x14ac:dyDescent="0.2">
      <c r="B1278" s="87" t="s">
        <v>309</v>
      </c>
    </row>
    <row r="1280" spans="1:8" x14ac:dyDescent="0.2">
      <c r="B1280" s="109" t="str">
        <f>B84</f>
        <v>Request is hereby made for the adoption of the estimated budget disbursements for the fiscal year July 1, 2026, through June 30, 2027, as indicated in Column (3).</v>
      </c>
      <c r="C1280" s="87"/>
    </row>
    <row r="1282" spans="1:8" x14ac:dyDescent="0.2">
      <c r="C1282" s="138" t="s">
        <v>1016</v>
      </c>
      <c r="D1282" s="138" t="s">
        <v>310</v>
      </c>
      <c r="E1282" s="138"/>
      <c r="F1282" s="78" t="s">
        <v>311</v>
      </c>
    </row>
    <row r="1283" spans="1:8" x14ac:dyDescent="0.2">
      <c r="D1283" s="78" t="s">
        <v>312</v>
      </c>
      <c r="F1283" s="78" t="s">
        <v>313</v>
      </c>
    </row>
    <row r="1284" spans="1:8" ht="18" customHeight="1" x14ac:dyDescent="0.2">
      <c r="H1284" s="88" t="s">
        <v>746</v>
      </c>
    </row>
    <row r="1285" spans="1:8" ht="9" customHeight="1" thickBot="1" x14ac:dyDescent="0.25"/>
    <row r="1286" spans="1:8" ht="18" x14ac:dyDescent="0.25">
      <c r="A1286" s="24" t="str">
        <f>CONCATENATE('Basic Data Input'!$B$5," COUNTY")</f>
        <v>___________ COUNTY</v>
      </c>
      <c r="B1286" s="25"/>
      <c r="C1286" s="25"/>
      <c r="D1286" s="25"/>
      <c r="E1286" s="25"/>
      <c r="F1286" s="26"/>
      <c r="G1286" s="79" t="s">
        <v>26</v>
      </c>
      <c r="H1286" s="80" t="s">
        <v>27</v>
      </c>
    </row>
    <row r="1287" spans="1:8" x14ac:dyDescent="0.2">
      <c r="F1287" s="81" t="s">
        <v>28</v>
      </c>
      <c r="G1287" s="82">
        <v>100</v>
      </c>
      <c r="H1287" s="83" t="s">
        <v>29</v>
      </c>
    </row>
    <row r="1288" spans="1:8" ht="13.5" thickBot="1" x14ac:dyDescent="0.25">
      <c r="F1288" s="84" t="s">
        <v>30</v>
      </c>
      <c r="G1288" s="85">
        <v>645</v>
      </c>
      <c r="H1288" s="188" t="s">
        <v>340</v>
      </c>
    </row>
    <row r="1289" spans="1:8" x14ac:dyDescent="0.2">
      <c r="A1289" s="87" t="s">
        <v>840</v>
      </c>
      <c r="H1289" s="88"/>
    </row>
    <row r="1290" spans="1:8" ht="13.5" thickBot="1" x14ac:dyDescent="0.25"/>
    <row r="1291" spans="1:8" x14ac:dyDescent="0.2">
      <c r="A1291" s="89"/>
      <c r="B1291" s="90"/>
      <c r="C1291" s="91"/>
      <c r="D1291" s="38"/>
      <c r="E1291" s="38"/>
      <c r="F1291" s="194" t="str">
        <f>F6</f>
        <v>Estimated Disbursements Ensuing Year 2026 - 2027</v>
      </c>
      <c r="G1291" s="39"/>
      <c r="H1291" s="40"/>
    </row>
    <row r="1292" spans="1:8" x14ac:dyDescent="0.2">
      <c r="A1292" s="92"/>
      <c r="B1292" s="43" t="s">
        <v>26</v>
      </c>
      <c r="C1292" s="93"/>
      <c r="D1292" s="43" t="s">
        <v>13</v>
      </c>
      <c r="E1292" s="43" t="s">
        <v>13</v>
      </c>
      <c r="F1292" s="43" t="s">
        <v>31</v>
      </c>
      <c r="G1292" s="43" t="s">
        <v>32</v>
      </c>
      <c r="H1292" s="44"/>
    </row>
    <row r="1293" spans="1:8" x14ac:dyDescent="0.2">
      <c r="A1293" s="94"/>
      <c r="B1293" s="48" t="s">
        <v>33</v>
      </c>
      <c r="C1293" s="95"/>
      <c r="D1293" s="193" t="str">
        <f>D8</f>
        <v>2024 - 2025</v>
      </c>
      <c r="E1293" s="193" t="str">
        <f>E8</f>
        <v>2025 - 2026</v>
      </c>
      <c r="F1293" s="43" t="s">
        <v>34</v>
      </c>
      <c r="G1293" s="43" t="s">
        <v>35</v>
      </c>
      <c r="H1293" s="44" t="s">
        <v>36</v>
      </c>
    </row>
    <row r="1294" spans="1:8" x14ac:dyDescent="0.2">
      <c r="A1294" s="96"/>
      <c r="B1294" s="179" t="s">
        <v>250</v>
      </c>
      <c r="C1294" s="180" t="s">
        <v>241</v>
      </c>
      <c r="D1294" s="52">
        <v>1</v>
      </c>
      <c r="E1294" s="52">
        <v>2</v>
      </c>
      <c r="F1294" s="52">
        <v>3</v>
      </c>
      <c r="G1294" s="52">
        <v>4</v>
      </c>
      <c r="H1294" s="53">
        <v>5</v>
      </c>
    </row>
    <row r="1295" spans="1:8" x14ac:dyDescent="0.2">
      <c r="A1295" s="96">
        <v>1</v>
      </c>
      <c r="B1295" s="179" t="s">
        <v>242</v>
      </c>
      <c r="C1295" s="180" t="s">
        <v>243</v>
      </c>
      <c r="D1295" s="136"/>
      <c r="E1295" s="136"/>
      <c r="F1295" s="136"/>
      <c r="G1295" s="136"/>
      <c r="H1295" s="137"/>
    </row>
    <row r="1296" spans="1:8" x14ac:dyDescent="0.2">
      <c r="A1296" s="96">
        <v>2</v>
      </c>
      <c r="B1296" s="179" t="s">
        <v>248</v>
      </c>
      <c r="C1296" s="180" t="s">
        <v>249</v>
      </c>
      <c r="D1296" s="136"/>
      <c r="E1296" s="136"/>
      <c r="F1296" s="136"/>
      <c r="G1296" s="136"/>
      <c r="H1296" s="137"/>
    </row>
    <row r="1297" spans="1:8" x14ac:dyDescent="0.2">
      <c r="A1297" s="96">
        <v>3</v>
      </c>
      <c r="B1297" s="179" t="s">
        <v>251</v>
      </c>
      <c r="C1297" s="180" t="s">
        <v>252</v>
      </c>
      <c r="D1297" s="141"/>
      <c r="E1297" s="141"/>
      <c r="F1297" s="141"/>
      <c r="G1297" s="141"/>
      <c r="H1297" s="142"/>
    </row>
    <row r="1298" spans="1:8" x14ac:dyDescent="0.2">
      <c r="A1298" s="96">
        <v>4</v>
      </c>
      <c r="B1298" s="145" t="s">
        <v>602</v>
      </c>
      <c r="C1298" s="146"/>
      <c r="D1298" s="136"/>
      <c r="E1298" s="136"/>
      <c r="F1298" s="136"/>
      <c r="G1298" s="136"/>
      <c r="H1298" s="137"/>
    </row>
    <row r="1299" spans="1:8" x14ac:dyDescent="0.2">
      <c r="A1299" s="96">
        <v>5</v>
      </c>
      <c r="B1299" s="145" t="s">
        <v>602</v>
      </c>
      <c r="C1299" s="146"/>
      <c r="D1299" s="141"/>
      <c r="E1299" s="141"/>
      <c r="F1299" s="141"/>
      <c r="G1299" s="141"/>
      <c r="H1299" s="142"/>
    </row>
    <row r="1300" spans="1:8" x14ac:dyDescent="0.2">
      <c r="A1300" s="96">
        <v>6</v>
      </c>
      <c r="B1300" s="145" t="s">
        <v>602</v>
      </c>
      <c r="C1300" s="146"/>
      <c r="D1300" s="136"/>
      <c r="E1300" s="136"/>
      <c r="F1300" s="136"/>
      <c r="G1300" s="136"/>
      <c r="H1300" s="137"/>
    </row>
    <row r="1301" spans="1:8" x14ac:dyDescent="0.2">
      <c r="A1301" s="96">
        <v>7</v>
      </c>
      <c r="B1301" s="145" t="s">
        <v>602</v>
      </c>
      <c r="C1301" s="146"/>
      <c r="D1301" s="136"/>
      <c r="E1301" s="136"/>
      <c r="F1301" s="136"/>
      <c r="G1301" s="136"/>
      <c r="H1301" s="137"/>
    </row>
    <row r="1302" spans="1:8" x14ac:dyDescent="0.2">
      <c r="A1302" s="96">
        <v>8</v>
      </c>
      <c r="B1302" s="145" t="s">
        <v>602</v>
      </c>
      <c r="C1302" s="146"/>
      <c r="D1302" s="136"/>
      <c r="E1302" s="136"/>
      <c r="F1302" s="136"/>
      <c r="G1302" s="136"/>
      <c r="H1302" s="137"/>
    </row>
    <row r="1303" spans="1:8" x14ac:dyDescent="0.2">
      <c r="A1303" s="96">
        <v>9</v>
      </c>
      <c r="B1303" s="145" t="s">
        <v>602</v>
      </c>
      <c r="C1303" s="146"/>
      <c r="D1303" s="136"/>
      <c r="E1303" s="136"/>
      <c r="F1303" s="136"/>
      <c r="G1303" s="136"/>
      <c r="H1303" s="137"/>
    </row>
    <row r="1304" spans="1:8" x14ac:dyDescent="0.2">
      <c r="A1304" s="96">
        <v>10</v>
      </c>
      <c r="B1304" s="145" t="s">
        <v>602</v>
      </c>
      <c r="C1304" s="146"/>
      <c r="D1304" s="136"/>
      <c r="E1304" s="136"/>
      <c r="F1304" s="136"/>
      <c r="G1304" s="136"/>
      <c r="H1304" s="137"/>
    </row>
    <row r="1305" spans="1:8" x14ac:dyDescent="0.2">
      <c r="A1305" s="96">
        <v>11</v>
      </c>
      <c r="B1305" s="145" t="s">
        <v>602</v>
      </c>
      <c r="C1305" s="146"/>
      <c r="D1305" s="136"/>
      <c r="E1305" s="136"/>
      <c r="F1305" s="136"/>
      <c r="G1305" s="136"/>
      <c r="H1305" s="137"/>
    </row>
    <row r="1306" spans="1:8" x14ac:dyDescent="0.2">
      <c r="A1306" s="96">
        <v>12</v>
      </c>
      <c r="B1306" s="145" t="s">
        <v>602</v>
      </c>
      <c r="C1306" s="146"/>
      <c r="D1306" s="136"/>
      <c r="E1306" s="136"/>
      <c r="F1306" s="136"/>
      <c r="G1306" s="136"/>
      <c r="H1306" s="137"/>
    </row>
    <row r="1307" spans="1:8" x14ac:dyDescent="0.2">
      <c r="A1307" s="96">
        <v>13</v>
      </c>
      <c r="B1307" s="145" t="s">
        <v>602</v>
      </c>
      <c r="C1307" s="146"/>
      <c r="D1307" s="136"/>
      <c r="E1307" s="136"/>
      <c r="F1307" s="136"/>
      <c r="G1307" s="136"/>
      <c r="H1307" s="137"/>
    </row>
    <row r="1308" spans="1:8" x14ac:dyDescent="0.2">
      <c r="A1308" s="96">
        <v>14</v>
      </c>
      <c r="B1308" s="179"/>
      <c r="C1308" s="180" t="s">
        <v>261</v>
      </c>
      <c r="D1308" s="101">
        <f>SUM(D1295:D1307)</f>
        <v>0</v>
      </c>
      <c r="E1308" s="101">
        <f>SUM(E1295:E1307)</f>
        <v>0</v>
      </c>
      <c r="F1308" s="101">
        <f>SUM(F1295:F1307)</f>
        <v>0</v>
      </c>
      <c r="G1308" s="101">
        <f>SUM(G1295:G1307)</f>
        <v>0</v>
      </c>
      <c r="H1308" s="102">
        <f>SUM(H1295:H1307)</f>
        <v>0</v>
      </c>
    </row>
    <row r="1309" spans="1:8" x14ac:dyDescent="0.2">
      <c r="A1309" s="96">
        <v>15</v>
      </c>
      <c r="B1309" s="179" t="s">
        <v>365</v>
      </c>
      <c r="C1309" s="180" t="s">
        <v>263</v>
      </c>
      <c r="D1309" s="429"/>
      <c r="E1309" s="429"/>
      <c r="F1309" s="429"/>
      <c r="G1309" s="429"/>
      <c r="H1309" s="430"/>
    </row>
    <row r="1310" spans="1:8" x14ac:dyDescent="0.2">
      <c r="A1310" s="96">
        <v>16</v>
      </c>
      <c r="B1310" s="179" t="s">
        <v>264</v>
      </c>
      <c r="C1310" s="180" t="s">
        <v>265</v>
      </c>
      <c r="D1310" s="136"/>
      <c r="E1310" s="136"/>
      <c r="F1310" s="136"/>
      <c r="G1310" s="136"/>
      <c r="H1310" s="137"/>
    </row>
    <row r="1311" spans="1:8" x14ac:dyDescent="0.2">
      <c r="A1311" s="96">
        <v>17</v>
      </c>
      <c r="B1311" s="179" t="s">
        <v>266</v>
      </c>
      <c r="C1311" s="180" t="s">
        <v>267</v>
      </c>
      <c r="D1311" s="136"/>
      <c r="E1311" s="136"/>
      <c r="F1311" s="136"/>
      <c r="G1311" s="136"/>
      <c r="H1311" s="137"/>
    </row>
    <row r="1312" spans="1:8" x14ac:dyDescent="0.2">
      <c r="A1312" s="96">
        <v>18</v>
      </c>
      <c r="B1312" s="179" t="s">
        <v>273</v>
      </c>
      <c r="C1312" s="180" t="s">
        <v>330</v>
      </c>
      <c r="D1312" s="136"/>
      <c r="E1312" s="136"/>
      <c r="F1312" s="136"/>
      <c r="G1312" s="136"/>
      <c r="H1312" s="137"/>
    </row>
    <row r="1313" spans="1:8" x14ac:dyDescent="0.2">
      <c r="A1313" s="96">
        <v>19</v>
      </c>
      <c r="B1313" s="179"/>
      <c r="C1313" s="180" t="s">
        <v>277</v>
      </c>
      <c r="D1313" s="447"/>
      <c r="E1313" s="447"/>
      <c r="F1313" s="447"/>
      <c r="G1313" s="447"/>
      <c r="H1313" s="448"/>
    </row>
    <row r="1314" spans="1:8" x14ac:dyDescent="0.2">
      <c r="A1314" s="96">
        <v>20</v>
      </c>
      <c r="B1314" s="179" t="s">
        <v>694</v>
      </c>
      <c r="C1314" s="180" t="s">
        <v>278</v>
      </c>
      <c r="D1314" s="141"/>
      <c r="E1314" s="141"/>
      <c r="F1314" s="141"/>
      <c r="G1314" s="141"/>
      <c r="H1314" s="142"/>
    </row>
    <row r="1315" spans="1:8" x14ac:dyDescent="0.2">
      <c r="A1315" s="96">
        <v>21</v>
      </c>
      <c r="B1315" s="179" t="s">
        <v>279</v>
      </c>
      <c r="C1315" s="180" t="s">
        <v>280</v>
      </c>
      <c r="D1315" s="136"/>
      <c r="E1315" s="136"/>
      <c r="F1315" s="136"/>
      <c r="G1315" s="136"/>
      <c r="H1315" s="137"/>
    </row>
    <row r="1316" spans="1:8" x14ac:dyDescent="0.2">
      <c r="A1316" s="96">
        <v>22</v>
      </c>
      <c r="B1316" s="179" t="s">
        <v>281</v>
      </c>
      <c r="C1316" s="180" t="s">
        <v>282</v>
      </c>
      <c r="D1316" s="141"/>
      <c r="E1316" s="141"/>
      <c r="F1316" s="141"/>
      <c r="G1316" s="141"/>
      <c r="H1316" s="142"/>
    </row>
    <row r="1317" spans="1:8" x14ac:dyDescent="0.2">
      <c r="A1317" s="96">
        <v>23</v>
      </c>
      <c r="B1317" s="179" t="s">
        <v>331</v>
      </c>
      <c r="C1317" s="180" t="s">
        <v>284</v>
      </c>
      <c r="D1317" s="141"/>
      <c r="E1317" s="141"/>
      <c r="F1317" s="141"/>
      <c r="G1317" s="141"/>
      <c r="H1317" s="142"/>
    </row>
    <row r="1318" spans="1:8" x14ac:dyDescent="0.2">
      <c r="A1318" s="96">
        <v>24</v>
      </c>
      <c r="B1318" s="145" t="s">
        <v>603</v>
      </c>
      <c r="C1318" s="146"/>
      <c r="D1318" s="136"/>
      <c r="E1318" s="136"/>
      <c r="F1318" s="136"/>
      <c r="G1318" s="136"/>
      <c r="H1318" s="137"/>
    </row>
    <row r="1319" spans="1:8" x14ac:dyDescent="0.2">
      <c r="A1319" s="96">
        <v>25</v>
      </c>
      <c r="B1319" s="145" t="s">
        <v>603</v>
      </c>
      <c r="C1319" s="146"/>
      <c r="D1319" s="136"/>
      <c r="E1319" s="136"/>
      <c r="F1319" s="136"/>
      <c r="G1319" s="136"/>
      <c r="H1319" s="137"/>
    </row>
    <row r="1320" spans="1:8" x14ac:dyDescent="0.2">
      <c r="A1320" s="96">
        <v>26</v>
      </c>
      <c r="B1320" s="145" t="s">
        <v>603</v>
      </c>
      <c r="C1320" s="146"/>
      <c r="D1320" s="136"/>
      <c r="E1320" s="136"/>
      <c r="F1320" s="136"/>
      <c r="G1320" s="136"/>
      <c r="H1320" s="137"/>
    </row>
    <row r="1321" spans="1:8" x14ac:dyDescent="0.2">
      <c r="A1321" s="96">
        <v>27</v>
      </c>
      <c r="B1321" s="145" t="s">
        <v>603</v>
      </c>
      <c r="C1321" s="146"/>
      <c r="D1321" s="136"/>
      <c r="E1321" s="136"/>
      <c r="F1321" s="136"/>
      <c r="G1321" s="136"/>
      <c r="H1321" s="137"/>
    </row>
    <row r="1322" spans="1:8" x14ac:dyDescent="0.2">
      <c r="A1322" s="96">
        <v>28</v>
      </c>
      <c r="B1322" s="145" t="s">
        <v>603</v>
      </c>
      <c r="C1322" s="146"/>
      <c r="D1322" s="141"/>
      <c r="E1322" s="141"/>
      <c r="F1322" s="141"/>
      <c r="G1322" s="141"/>
      <c r="H1322" s="142"/>
    </row>
    <row r="1323" spans="1:8" x14ac:dyDescent="0.2">
      <c r="A1323" s="96">
        <v>29</v>
      </c>
      <c r="B1323" s="145" t="s">
        <v>603</v>
      </c>
      <c r="C1323" s="146"/>
      <c r="D1323" s="136"/>
      <c r="E1323" s="136"/>
      <c r="F1323" s="136"/>
      <c r="G1323" s="136"/>
      <c r="H1323" s="137"/>
    </row>
    <row r="1324" spans="1:8" x14ac:dyDescent="0.2">
      <c r="A1324" s="96">
        <v>30</v>
      </c>
      <c r="B1324" s="145" t="s">
        <v>603</v>
      </c>
      <c r="C1324" s="146"/>
      <c r="D1324" s="141"/>
      <c r="E1324" s="141"/>
      <c r="F1324" s="136"/>
      <c r="G1324" s="136"/>
      <c r="H1324" s="137"/>
    </row>
    <row r="1325" spans="1:8" x14ac:dyDescent="0.2">
      <c r="A1325" s="96">
        <v>31</v>
      </c>
      <c r="B1325" s="145" t="s">
        <v>603</v>
      </c>
      <c r="C1325" s="146"/>
      <c r="D1325" s="141"/>
      <c r="E1325" s="141"/>
      <c r="F1325" s="136"/>
      <c r="G1325" s="136"/>
      <c r="H1325" s="137"/>
    </row>
    <row r="1326" spans="1:8" ht="13.5" thickBot="1" x14ac:dyDescent="0.25">
      <c r="A1326" s="103">
        <v>32</v>
      </c>
      <c r="B1326" s="147" t="s">
        <v>603</v>
      </c>
      <c r="C1326" s="148"/>
      <c r="D1326" s="143"/>
      <c r="E1326" s="143"/>
      <c r="F1326" s="143"/>
      <c r="G1326" s="143"/>
      <c r="H1326" s="144"/>
    </row>
    <row r="1327" spans="1:8" ht="6" customHeight="1" x14ac:dyDescent="0.2"/>
    <row r="1328" spans="1:8" x14ac:dyDescent="0.2">
      <c r="H1328" s="88" t="s">
        <v>749</v>
      </c>
    </row>
    <row r="1329" spans="1:8" ht="9" customHeight="1" thickBot="1" x14ac:dyDescent="0.25">
      <c r="H1329" s="88"/>
    </row>
    <row r="1330" spans="1:8" ht="18" x14ac:dyDescent="0.25">
      <c r="A1330" s="24" t="str">
        <f>CONCATENATE('Basic Data Input'!$B$5," COUNTY")</f>
        <v>___________ COUNTY</v>
      </c>
      <c r="B1330" s="25"/>
      <c r="C1330" s="25"/>
      <c r="D1330" s="25"/>
      <c r="E1330" s="25"/>
      <c r="F1330" s="26"/>
      <c r="G1330" s="79" t="s">
        <v>26</v>
      </c>
      <c r="H1330" s="80" t="s">
        <v>27</v>
      </c>
    </row>
    <row r="1331" spans="1:8" x14ac:dyDescent="0.2">
      <c r="F1331" s="81" t="s">
        <v>28</v>
      </c>
      <c r="G1331" s="82">
        <v>100</v>
      </c>
      <c r="H1331" s="83" t="s">
        <v>29</v>
      </c>
    </row>
    <row r="1332" spans="1:8" ht="13.5" thickBot="1" x14ac:dyDescent="0.25">
      <c r="F1332" s="84" t="s">
        <v>30</v>
      </c>
      <c r="G1332" s="85">
        <v>645</v>
      </c>
      <c r="H1332" s="188" t="s">
        <v>340</v>
      </c>
    </row>
    <row r="1333" spans="1:8" x14ac:dyDescent="0.2">
      <c r="A1333" s="87" t="s">
        <v>840</v>
      </c>
      <c r="H1333" s="88"/>
    </row>
    <row r="1334" spans="1:8" ht="13.5" thickBot="1" x14ac:dyDescent="0.25"/>
    <row r="1335" spans="1:8" x14ac:dyDescent="0.2">
      <c r="A1335" s="89"/>
      <c r="B1335" s="90"/>
      <c r="C1335" s="91"/>
      <c r="D1335" s="38"/>
      <c r="E1335" s="38"/>
      <c r="F1335" s="194" t="str">
        <f>F6</f>
        <v>Estimated Disbursements Ensuing Year 2026 - 2027</v>
      </c>
      <c r="G1335" s="39"/>
      <c r="H1335" s="40"/>
    </row>
    <row r="1336" spans="1:8" x14ac:dyDescent="0.2">
      <c r="A1336" s="92"/>
      <c r="B1336" s="43" t="s">
        <v>26</v>
      </c>
      <c r="C1336" s="93"/>
      <c r="D1336" s="43" t="s">
        <v>13</v>
      </c>
      <c r="E1336" s="43" t="s">
        <v>13</v>
      </c>
      <c r="F1336" s="43" t="s">
        <v>31</v>
      </c>
      <c r="G1336" s="43" t="s">
        <v>32</v>
      </c>
      <c r="H1336" s="44"/>
    </row>
    <row r="1337" spans="1:8" x14ac:dyDescent="0.2">
      <c r="A1337" s="94"/>
      <c r="B1337" s="48" t="s">
        <v>33</v>
      </c>
      <c r="C1337" s="95"/>
      <c r="D1337" s="193" t="str">
        <f>D8</f>
        <v>2024 - 2025</v>
      </c>
      <c r="E1337" s="193" t="str">
        <f>E8</f>
        <v>2025 - 2026</v>
      </c>
      <c r="F1337" s="43" t="s">
        <v>34</v>
      </c>
      <c r="G1337" s="43" t="s">
        <v>35</v>
      </c>
      <c r="H1337" s="44" t="s">
        <v>36</v>
      </c>
    </row>
    <row r="1338" spans="1:8" x14ac:dyDescent="0.2">
      <c r="A1338" s="96"/>
      <c r="B1338" s="179" t="s">
        <v>365</v>
      </c>
      <c r="C1338" s="180" t="s">
        <v>288</v>
      </c>
      <c r="D1338" s="52">
        <v>1</v>
      </c>
      <c r="E1338" s="52">
        <v>2</v>
      </c>
      <c r="F1338" s="52">
        <v>3</v>
      </c>
      <c r="G1338" s="52">
        <v>4</v>
      </c>
      <c r="H1338" s="53">
        <v>5</v>
      </c>
    </row>
    <row r="1339" spans="1:8" x14ac:dyDescent="0.2">
      <c r="A1339" s="96">
        <v>1</v>
      </c>
      <c r="B1339" s="145" t="s">
        <v>603</v>
      </c>
      <c r="C1339" s="146"/>
      <c r="D1339" s="136"/>
      <c r="E1339" s="136"/>
      <c r="F1339" s="136"/>
      <c r="G1339" s="136"/>
      <c r="H1339" s="137"/>
    </row>
    <row r="1340" spans="1:8" x14ac:dyDescent="0.2">
      <c r="A1340" s="96">
        <v>2</v>
      </c>
      <c r="B1340" s="145" t="s">
        <v>603</v>
      </c>
      <c r="C1340" s="146"/>
      <c r="D1340" s="136"/>
      <c r="E1340" s="136"/>
      <c r="F1340" s="136"/>
      <c r="G1340" s="136"/>
      <c r="H1340" s="137"/>
    </row>
    <row r="1341" spans="1:8" x14ac:dyDescent="0.2">
      <c r="A1341" s="96">
        <v>3</v>
      </c>
      <c r="B1341" s="145" t="s">
        <v>603</v>
      </c>
      <c r="C1341" s="146"/>
      <c r="D1341" s="141"/>
      <c r="E1341" s="141"/>
      <c r="F1341" s="141"/>
      <c r="G1341" s="141"/>
      <c r="H1341" s="142"/>
    </row>
    <row r="1342" spans="1:8" x14ac:dyDescent="0.2">
      <c r="A1342" s="96">
        <v>4</v>
      </c>
      <c r="B1342" s="179"/>
      <c r="C1342" s="180" t="s">
        <v>289</v>
      </c>
      <c r="D1342" s="99">
        <f>SUM(D1310:D1326,D1339:D1341)</f>
        <v>0</v>
      </c>
      <c r="E1342" s="99">
        <f>SUM(E1310:E1326,E1339:E1341)</f>
        <v>0</v>
      </c>
      <c r="F1342" s="99">
        <f>SUM(F1310:F1326,F1339:F1341)</f>
        <v>0</v>
      </c>
      <c r="G1342" s="99">
        <f>SUM(G1310:G1326,G1339:G1341)</f>
        <v>0</v>
      </c>
      <c r="H1342" s="100">
        <f>SUM(H1310:H1326,H1339:H1341)</f>
        <v>0</v>
      </c>
    </row>
    <row r="1343" spans="1:8" x14ac:dyDescent="0.2">
      <c r="A1343" s="96">
        <v>5</v>
      </c>
      <c r="B1343" s="179" t="s">
        <v>727</v>
      </c>
      <c r="C1343" s="180" t="s">
        <v>290</v>
      </c>
      <c r="D1343" s="429"/>
      <c r="E1343" s="429"/>
      <c r="F1343" s="429"/>
      <c r="G1343" s="429"/>
      <c r="H1343" s="430"/>
    </row>
    <row r="1344" spans="1:8" x14ac:dyDescent="0.2">
      <c r="A1344" s="96">
        <v>6</v>
      </c>
      <c r="B1344" s="179" t="s">
        <v>291</v>
      </c>
      <c r="C1344" s="180" t="s">
        <v>292</v>
      </c>
      <c r="D1344" s="136"/>
      <c r="E1344" s="136"/>
      <c r="F1344" s="136"/>
      <c r="G1344" s="136"/>
      <c r="H1344" s="137"/>
    </row>
    <row r="1345" spans="1:8" x14ac:dyDescent="0.2">
      <c r="A1345" s="96">
        <v>7</v>
      </c>
      <c r="B1345" s="145" t="s">
        <v>604</v>
      </c>
      <c r="C1345" s="146"/>
      <c r="D1345" s="136"/>
      <c r="E1345" s="136"/>
      <c r="F1345" s="136"/>
      <c r="G1345" s="136"/>
      <c r="H1345" s="137"/>
    </row>
    <row r="1346" spans="1:8" x14ac:dyDescent="0.2">
      <c r="A1346" s="96">
        <v>8</v>
      </c>
      <c r="B1346" s="145" t="s">
        <v>604</v>
      </c>
      <c r="C1346" s="146"/>
      <c r="D1346" s="136"/>
      <c r="E1346" s="136"/>
      <c r="F1346" s="136"/>
      <c r="G1346" s="136"/>
      <c r="H1346" s="137"/>
    </row>
    <row r="1347" spans="1:8" x14ac:dyDescent="0.2">
      <c r="A1347" s="96">
        <v>9</v>
      </c>
      <c r="B1347" s="145" t="s">
        <v>604</v>
      </c>
      <c r="C1347" s="146"/>
      <c r="D1347" s="136"/>
      <c r="E1347" s="136"/>
      <c r="F1347" s="136"/>
      <c r="G1347" s="136"/>
      <c r="H1347" s="137"/>
    </row>
    <row r="1348" spans="1:8" x14ac:dyDescent="0.2">
      <c r="A1348" s="96">
        <v>10</v>
      </c>
      <c r="B1348" s="145" t="s">
        <v>604</v>
      </c>
      <c r="C1348" s="146"/>
      <c r="D1348" s="136"/>
      <c r="E1348" s="136"/>
      <c r="F1348" s="136"/>
      <c r="G1348" s="136"/>
      <c r="H1348" s="137"/>
    </row>
    <row r="1349" spans="1:8" x14ac:dyDescent="0.2">
      <c r="A1349" s="96">
        <v>11</v>
      </c>
      <c r="B1349" s="179"/>
      <c r="C1349" s="180" t="s">
        <v>293</v>
      </c>
      <c r="D1349" s="99">
        <f>SUM(D1344:D1348)</f>
        <v>0</v>
      </c>
      <c r="E1349" s="99">
        <f>SUM(E1344:E1348)</f>
        <v>0</v>
      </c>
      <c r="F1349" s="99">
        <f>SUM(F1344:F1348)</f>
        <v>0</v>
      </c>
      <c r="G1349" s="99">
        <f>SUM(G1344:G1348)</f>
        <v>0</v>
      </c>
      <c r="H1349" s="100">
        <f>SUM(H1344:H1348)</f>
        <v>0</v>
      </c>
    </row>
    <row r="1350" spans="1:8" x14ac:dyDescent="0.2">
      <c r="A1350" s="96">
        <v>12</v>
      </c>
      <c r="B1350" s="179" t="s">
        <v>738</v>
      </c>
      <c r="C1350" s="180" t="s">
        <v>294</v>
      </c>
      <c r="D1350" s="429"/>
      <c r="E1350" s="429"/>
      <c r="F1350" s="429"/>
      <c r="G1350" s="429"/>
      <c r="H1350" s="430"/>
    </row>
    <row r="1351" spans="1:8" x14ac:dyDescent="0.2">
      <c r="A1351" s="96">
        <v>13</v>
      </c>
      <c r="B1351" s="179" t="s">
        <v>295</v>
      </c>
      <c r="C1351" s="180" t="s">
        <v>296</v>
      </c>
      <c r="D1351" s="136"/>
      <c r="E1351" s="136"/>
      <c r="F1351" s="136"/>
      <c r="G1351" s="136"/>
      <c r="H1351" s="137"/>
    </row>
    <row r="1352" spans="1:8" x14ac:dyDescent="0.2">
      <c r="A1352" s="96">
        <v>14</v>
      </c>
      <c r="B1352" s="145" t="s">
        <v>605</v>
      </c>
      <c r="C1352" s="146"/>
      <c r="D1352" s="141"/>
      <c r="E1352" s="141"/>
      <c r="F1352" s="141"/>
      <c r="G1352" s="141"/>
      <c r="H1352" s="142"/>
    </row>
    <row r="1353" spans="1:8" x14ac:dyDescent="0.2">
      <c r="A1353" s="96">
        <v>15</v>
      </c>
      <c r="B1353" s="145" t="s">
        <v>605</v>
      </c>
      <c r="C1353" s="146"/>
      <c r="D1353" s="141"/>
      <c r="E1353" s="141"/>
      <c r="F1353" s="141"/>
      <c r="G1353" s="141"/>
      <c r="H1353" s="142"/>
    </row>
    <row r="1354" spans="1:8" x14ac:dyDescent="0.2">
      <c r="A1354" s="96">
        <v>16</v>
      </c>
      <c r="B1354" s="179"/>
      <c r="C1354" s="180" t="s">
        <v>297</v>
      </c>
      <c r="D1354" s="99">
        <f>SUM(D1351:D1353)</f>
        <v>0</v>
      </c>
      <c r="E1354" s="99">
        <f>SUM(E1351:E1353)</f>
        <v>0</v>
      </c>
      <c r="F1354" s="99">
        <f>SUM(F1351:F1353)</f>
        <v>0</v>
      </c>
      <c r="G1354" s="99">
        <f>SUM(G1351:G1353)</f>
        <v>0</v>
      </c>
      <c r="H1354" s="100">
        <f>SUM(H1351:H1353)</f>
        <v>0</v>
      </c>
    </row>
    <row r="1355" spans="1:8" x14ac:dyDescent="0.2">
      <c r="A1355" s="96">
        <v>17</v>
      </c>
      <c r="B1355" s="179" t="s">
        <v>739</v>
      </c>
      <c r="C1355" s="180" t="s">
        <v>298</v>
      </c>
      <c r="D1355" s="429"/>
      <c r="E1355" s="429"/>
      <c r="F1355" s="429"/>
      <c r="G1355" s="429"/>
      <c r="H1355" s="430"/>
    </row>
    <row r="1356" spans="1:8" x14ac:dyDescent="0.2">
      <c r="A1356" s="96">
        <v>18</v>
      </c>
      <c r="B1356" s="179" t="s">
        <v>301</v>
      </c>
      <c r="C1356" s="180" t="s">
        <v>302</v>
      </c>
      <c r="D1356" s="136"/>
      <c r="E1356" s="136"/>
      <c r="F1356" s="136"/>
      <c r="G1356" s="136"/>
      <c r="H1356" s="137"/>
    </row>
    <row r="1357" spans="1:8" x14ac:dyDescent="0.2">
      <c r="A1357" s="96">
        <v>19</v>
      </c>
      <c r="B1357" s="179" t="s">
        <v>332</v>
      </c>
      <c r="C1357" s="180" t="s">
        <v>300</v>
      </c>
      <c r="D1357" s="136"/>
      <c r="E1357" s="136"/>
      <c r="F1357" s="136"/>
      <c r="G1357" s="136"/>
      <c r="H1357" s="137"/>
    </row>
    <row r="1358" spans="1:8" x14ac:dyDescent="0.2">
      <c r="A1358" s="96">
        <v>20</v>
      </c>
      <c r="B1358" s="145" t="s">
        <v>606</v>
      </c>
      <c r="C1358" s="146"/>
      <c r="D1358" s="141"/>
      <c r="E1358" s="141"/>
      <c r="F1358" s="141"/>
      <c r="G1358" s="141"/>
      <c r="H1358" s="142"/>
    </row>
    <row r="1359" spans="1:8" x14ac:dyDescent="0.2">
      <c r="A1359" s="96">
        <v>21</v>
      </c>
      <c r="B1359" s="145" t="s">
        <v>606</v>
      </c>
      <c r="C1359" s="146"/>
      <c r="D1359" s="136"/>
      <c r="E1359" s="136"/>
      <c r="F1359" s="136"/>
      <c r="G1359" s="136"/>
      <c r="H1359" s="137"/>
    </row>
    <row r="1360" spans="1:8" x14ac:dyDescent="0.2">
      <c r="A1360" s="96">
        <v>22</v>
      </c>
      <c r="B1360" s="145" t="s">
        <v>606</v>
      </c>
      <c r="C1360" s="146"/>
      <c r="D1360" s="141"/>
      <c r="E1360" s="141"/>
      <c r="F1360" s="141"/>
      <c r="G1360" s="141"/>
      <c r="H1360" s="142"/>
    </row>
    <row r="1361" spans="1:8" x14ac:dyDescent="0.2">
      <c r="A1361" s="96">
        <v>23</v>
      </c>
      <c r="B1361" s="145" t="s">
        <v>606</v>
      </c>
      <c r="C1361" s="146"/>
      <c r="D1361" s="141"/>
      <c r="E1361" s="141"/>
      <c r="F1361" s="141"/>
      <c r="G1361" s="141"/>
      <c r="H1361" s="142"/>
    </row>
    <row r="1362" spans="1:8" x14ac:dyDescent="0.2">
      <c r="A1362" s="96">
        <v>24</v>
      </c>
      <c r="B1362" s="179"/>
      <c r="C1362" s="180" t="s">
        <v>307</v>
      </c>
      <c r="D1362" s="99">
        <f>SUM(D1356:D1361)</f>
        <v>0</v>
      </c>
      <c r="E1362" s="99">
        <f>SUM(E1356:E1361)</f>
        <v>0</v>
      </c>
      <c r="F1362" s="99">
        <f>SUM(F1356:F1361)</f>
        <v>0</v>
      </c>
      <c r="G1362" s="99">
        <f>SUM(G1356:G1361)</f>
        <v>0</v>
      </c>
      <c r="H1362" s="100">
        <f>SUM(H1356:H1361)</f>
        <v>0</v>
      </c>
    </row>
    <row r="1363" spans="1:8" ht="13.5" thickBot="1" x14ac:dyDescent="0.25">
      <c r="A1363" s="103">
        <v>25</v>
      </c>
      <c r="B1363" s="185"/>
      <c r="C1363" s="187" t="s">
        <v>841</v>
      </c>
      <c r="D1363" s="106">
        <f>D1308+D1342+D1349+D1354+D1362</f>
        <v>0</v>
      </c>
      <c r="E1363" s="106">
        <f>E1308+E1342+E1349+E1354+E1362</f>
        <v>0</v>
      </c>
      <c r="F1363" s="106">
        <f>F1308+F1342+F1349+F1354+F1362</f>
        <v>0</v>
      </c>
      <c r="G1363" s="106">
        <f>G1308+G1342+G1349+G1354+G1362</f>
        <v>0</v>
      </c>
      <c r="H1363" s="107">
        <f>H1308+H1342+H1349+H1354+H1362</f>
        <v>0</v>
      </c>
    </row>
    <row r="1364" spans="1:8" x14ac:dyDescent="0.2">
      <c r="C1364" s="77" t="s">
        <v>611</v>
      </c>
    </row>
    <row r="1365" spans="1:8" x14ac:dyDescent="0.2">
      <c r="H1365" s="88"/>
    </row>
    <row r="1366" spans="1:8" ht="6" customHeight="1" x14ac:dyDescent="0.2"/>
    <row r="1367" spans="1:8" x14ac:dyDescent="0.2">
      <c r="B1367" s="87" t="s">
        <v>309</v>
      </c>
    </row>
    <row r="1369" spans="1:8" x14ac:dyDescent="0.2">
      <c r="B1369" s="109" t="str">
        <f>B84</f>
        <v>Request is hereby made for the adoption of the estimated budget disbursements for the fiscal year July 1, 2026, through June 30, 2027, as indicated in Column (3).</v>
      </c>
      <c r="C1369" s="87"/>
    </row>
    <row r="1371" spans="1:8" x14ac:dyDescent="0.2">
      <c r="C1371" s="138" t="s">
        <v>1016</v>
      </c>
      <c r="D1371" s="138" t="s">
        <v>310</v>
      </c>
      <c r="E1371" s="138"/>
      <c r="F1371" s="78" t="s">
        <v>311</v>
      </c>
    </row>
    <row r="1372" spans="1:8" x14ac:dyDescent="0.2">
      <c r="D1372" s="78" t="s">
        <v>312</v>
      </c>
      <c r="F1372" s="78" t="s">
        <v>313</v>
      </c>
    </row>
    <row r="1373" spans="1:8" x14ac:dyDescent="0.2">
      <c r="D1373" s="4"/>
      <c r="E1373" s="4"/>
      <c r="F1373" s="4"/>
      <c r="H1373" s="88" t="s">
        <v>751</v>
      </c>
    </row>
    <row r="1374" spans="1:8" ht="9" customHeight="1" thickBot="1" x14ac:dyDescent="0.25"/>
    <row r="1375" spans="1:8" ht="18" x14ac:dyDescent="0.25">
      <c r="A1375" s="24" t="str">
        <f>CONCATENATE('Basic Data Input'!$B$5," COUNTY")</f>
        <v>___________ COUNTY</v>
      </c>
      <c r="B1375" s="25"/>
      <c r="C1375" s="25"/>
      <c r="D1375" s="25"/>
      <c r="E1375" s="25"/>
      <c r="F1375" s="26"/>
      <c r="G1375" s="79" t="s">
        <v>26</v>
      </c>
      <c r="H1375" s="80" t="s">
        <v>27</v>
      </c>
    </row>
    <row r="1376" spans="1:8" x14ac:dyDescent="0.2">
      <c r="F1376" s="81" t="s">
        <v>28</v>
      </c>
      <c r="G1376" s="82">
        <v>100</v>
      </c>
      <c r="H1376" s="83" t="s">
        <v>29</v>
      </c>
    </row>
    <row r="1377" spans="1:8" ht="13.5" thickBot="1" x14ac:dyDescent="0.25">
      <c r="F1377" s="84" t="s">
        <v>30</v>
      </c>
      <c r="G1377" s="85">
        <v>651</v>
      </c>
      <c r="H1377" s="86" t="s">
        <v>716</v>
      </c>
    </row>
    <row r="1378" spans="1:8" x14ac:dyDescent="0.2">
      <c r="A1378" s="87" t="s">
        <v>840</v>
      </c>
      <c r="H1378" s="88"/>
    </row>
    <row r="1379" spans="1:8" ht="13.5" thickBot="1" x14ac:dyDescent="0.25"/>
    <row r="1380" spans="1:8" x14ac:dyDescent="0.2">
      <c r="A1380" s="89"/>
      <c r="B1380" s="90"/>
      <c r="C1380" s="91"/>
      <c r="D1380" s="38"/>
      <c r="E1380" s="38"/>
      <c r="F1380" s="194" t="str">
        <f>F6</f>
        <v>Estimated Disbursements Ensuing Year 2026 - 2027</v>
      </c>
      <c r="G1380" s="39"/>
      <c r="H1380" s="40"/>
    </row>
    <row r="1381" spans="1:8" x14ac:dyDescent="0.2">
      <c r="A1381" s="92"/>
      <c r="B1381" s="43" t="s">
        <v>26</v>
      </c>
      <c r="C1381" s="93"/>
      <c r="D1381" s="43" t="s">
        <v>13</v>
      </c>
      <c r="E1381" s="43" t="s">
        <v>13</v>
      </c>
      <c r="F1381" s="43" t="s">
        <v>31</v>
      </c>
      <c r="G1381" s="43" t="s">
        <v>32</v>
      </c>
      <c r="H1381" s="44"/>
    </row>
    <row r="1382" spans="1:8" x14ac:dyDescent="0.2">
      <c r="A1382" s="94"/>
      <c r="B1382" s="48" t="s">
        <v>33</v>
      </c>
      <c r="C1382" s="95"/>
      <c r="D1382" s="193" t="str">
        <f>D8</f>
        <v>2024 - 2025</v>
      </c>
      <c r="E1382" s="193" t="str">
        <f>E8</f>
        <v>2025 - 2026</v>
      </c>
      <c r="F1382" s="43" t="s">
        <v>34</v>
      </c>
      <c r="G1382" s="43" t="s">
        <v>35</v>
      </c>
      <c r="H1382" s="44" t="s">
        <v>36</v>
      </c>
    </row>
    <row r="1383" spans="1:8" x14ac:dyDescent="0.2">
      <c r="A1383" s="96"/>
      <c r="B1383" s="179" t="s">
        <v>250</v>
      </c>
      <c r="C1383" s="180" t="s">
        <v>241</v>
      </c>
      <c r="D1383" s="52">
        <v>1</v>
      </c>
      <c r="E1383" s="52">
        <v>2</v>
      </c>
      <c r="F1383" s="52">
        <v>3</v>
      </c>
      <c r="G1383" s="52">
        <v>4</v>
      </c>
      <c r="H1383" s="53">
        <v>5</v>
      </c>
    </row>
    <row r="1384" spans="1:8" x14ac:dyDescent="0.2">
      <c r="A1384" s="96">
        <v>1</v>
      </c>
      <c r="B1384" s="179" t="s">
        <v>242</v>
      </c>
      <c r="C1384" s="180" t="s">
        <v>243</v>
      </c>
      <c r="D1384" s="136"/>
      <c r="E1384" s="136"/>
      <c r="F1384" s="136"/>
      <c r="G1384" s="136"/>
      <c r="H1384" s="137"/>
    </row>
    <row r="1385" spans="1:8" x14ac:dyDescent="0.2">
      <c r="A1385" s="96">
        <v>2</v>
      </c>
      <c r="B1385" s="179" t="s">
        <v>244</v>
      </c>
      <c r="C1385" s="180" t="s">
        <v>245</v>
      </c>
      <c r="D1385" s="136"/>
      <c r="E1385" s="136"/>
      <c r="F1385" s="136"/>
      <c r="G1385" s="136"/>
      <c r="H1385" s="137"/>
    </row>
    <row r="1386" spans="1:8" x14ac:dyDescent="0.2">
      <c r="A1386" s="96">
        <v>3</v>
      </c>
      <c r="B1386" s="179" t="s">
        <v>246</v>
      </c>
      <c r="C1386" s="180" t="s">
        <v>247</v>
      </c>
      <c r="D1386" s="141"/>
      <c r="E1386" s="141"/>
      <c r="F1386" s="141"/>
      <c r="G1386" s="141"/>
      <c r="H1386" s="142"/>
    </row>
    <row r="1387" spans="1:8" x14ac:dyDescent="0.2">
      <c r="A1387" s="96">
        <v>4</v>
      </c>
      <c r="B1387" s="179" t="s">
        <v>248</v>
      </c>
      <c r="C1387" s="180" t="s">
        <v>249</v>
      </c>
      <c r="D1387" s="136"/>
      <c r="E1387" s="136"/>
      <c r="F1387" s="136"/>
      <c r="G1387" s="136"/>
      <c r="H1387" s="137"/>
    </row>
    <row r="1388" spans="1:8" x14ac:dyDescent="0.2">
      <c r="A1388" s="96">
        <v>5</v>
      </c>
      <c r="B1388" s="179" t="s">
        <v>251</v>
      </c>
      <c r="C1388" s="180" t="s">
        <v>252</v>
      </c>
      <c r="D1388" s="141"/>
      <c r="E1388" s="141"/>
      <c r="F1388" s="141"/>
      <c r="G1388" s="141"/>
      <c r="H1388" s="142"/>
    </row>
    <row r="1389" spans="1:8" x14ac:dyDescent="0.2">
      <c r="A1389" s="96">
        <v>6</v>
      </c>
      <c r="B1389" s="179" t="s">
        <v>721</v>
      </c>
      <c r="C1389" s="180" t="s">
        <v>722</v>
      </c>
      <c r="D1389" s="136"/>
      <c r="E1389" s="136"/>
      <c r="F1389" s="136"/>
      <c r="G1389" s="136"/>
      <c r="H1389" s="137"/>
    </row>
    <row r="1390" spans="1:8" x14ac:dyDescent="0.2">
      <c r="A1390" s="96">
        <v>7</v>
      </c>
      <c r="B1390" s="145" t="s">
        <v>602</v>
      </c>
      <c r="C1390" s="146"/>
      <c r="D1390" s="136"/>
      <c r="E1390" s="136"/>
      <c r="F1390" s="136"/>
      <c r="G1390" s="136"/>
      <c r="H1390" s="137"/>
    </row>
    <row r="1391" spans="1:8" x14ac:dyDescent="0.2">
      <c r="A1391" s="96">
        <v>8</v>
      </c>
      <c r="B1391" s="145" t="s">
        <v>602</v>
      </c>
      <c r="C1391" s="146"/>
      <c r="D1391" s="136"/>
      <c r="E1391" s="136"/>
      <c r="F1391" s="136"/>
      <c r="G1391" s="136"/>
      <c r="H1391" s="137"/>
    </row>
    <row r="1392" spans="1:8" x14ac:dyDescent="0.2">
      <c r="A1392" s="96">
        <v>9</v>
      </c>
      <c r="B1392" s="145" t="s">
        <v>602</v>
      </c>
      <c r="C1392" s="146"/>
      <c r="D1392" s="136"/>
      <c r="E1392" s="136"/>
      <c r="F1392" s="136"/>
      <c r="G1392" s="136"/>
      <c r="H1392" s="137"/>
    </row>
    <row r="1393" spans="1:8" x14ac:dyDescent="0.2">
      <c r="A1393" s="96">
        <v>10</v>
      </c>
      <c r="B1393" s="145" t="s">
        <v>602</v>
      </c>
      <c r="C1393" s="146"/>
      <c r="D1393" s="136"/>
      <c r="E1393" s="136"/>
      <c r="F1393" s="136"/>
      <c r="G1393" s="136"/>
      <c r="H1393" s="137"/>
    </row>
    <row r="1394" spans="1:8" x14ac:dyDescent="0.2">
      <c r="A1394" s="96">
        <v>11</v>
      </c>
      <c r="B1394" s="145" t="s">
        <v>602</v>
      </c>
      <c r="C1394" s="146"/>
      <c r="D1394" s="136"/>
      <c r="E1394" s="136"/>
      <c r="F1394" s="136"/>
      <c r="G1394" s="136"/>
      <c r="H1394" s="137"/>
    </row>
    <row r="1395" spans="1:8" x14ac:dyDescent="0.2">
      <c r="A1395" s="96">
        <v>12</v>
      </c>
      <c r="B1395" s="145" t="s">
        <v>602</v>
      </c>
      <c r="C1395" s="146"/>
      <c r="D1395" s="136"/>
      <c r="E1395" s="136"/>
      <c r="F1395" s="136"/>
      <c r="G1395" s="136"/>
      <c r="H1395" s="137"/>
    </row>
    <row r="1396" spans="1:8" x14ac:dyDescent="0.2">
      <c r="A1396" s="96">
        <v>13</v>
      </c>
      <c r="B1396" s="145" t="s">
        <v>602</v>
      </c>
      <c r="C1396" s="146"/>
      <c r="D1396" s="136"/>
      <c r="E1396" s="136"/>
      <c r="F1396" s="136"/>
      <c r="G1396" s="136"/>
      <c r="H1396" s="137"/>
    </row>
    <row r="1397" spans="1:8" x14ac:dyDescent="0.2">
      <c r="A1397" s="96">
        <v>14</v>
      </c>
      <c r="B1397" s="145" t="s">
        <v>602</v>
      </c>
      <c r="C1397" s="146"/>
      <c r="D1397" s="141"/>
      <c r="E1397" s="141"/>
      <c r="F1397" s="141"/>
      <c r="G1397" s="141"/>
      <c r="H1397" s="142"/>
    </row>
    <row r="1398" spans="1:8" x14ac:dyDescent="0.2">
      <c r="A1398" s="96">
        <v>15</v>
      </c>
      <c r="B1398" s="145" t="s">
        <v>602</v>
      </c>
      <c r="C1398" s="146"/>
      <c r="D1398" s="141"/>
      <c r="E1398" s="141"/>
      <c r="F1398" s="141"/>
      <c r="G1398" s="141"/>
      <c r="H1398" s="142"/>
    </row>
    <row r="1399" spans="1:8" x14ac:dyDescent="0.2">
      <c r="A1399" s="96">
        <v>16</v>
      </c>
      <c r="B1399" s="145" t="s">
        <v>602</v>
      </c>
      <c r="C1399" s="146"/>
      <c r="D1399" s="136"/>
      <c r="E1399" s="136"/>
      <c r="F1399" s="136"/>
      <c r="G1399" s="136"/>
      <c r="H1399" s="137"/>
    </row>
    <row r="1400" spans="1:8" x14ac:dyDescent="0.2">
      <c r="A1400" s="96">
        <v>17</v>
      </c>
      <c r="B1400" s="145" t="s">
        <v>602</v>
      </c>
      <c r="C1400" s="146"/>
      <c r="D1400" s="136"/>
      <c r="E1400" s="136"/>
      <c r="F1400" s="136"/>
      <c r="G1400" s="136"/>
      <c r="H1400" s="137"/>
    </row>
    <row r="1401" spans="1:8" x14ac:dyDescent="0.2">
      <c r="A1401" s="96">
        <v>18</v>
      </c>
      <c r="B1401" s="145" t="s">
        <v>602</v>
      </c>
      <c r="C1401" s="146"/>
      <c r="D1401" s="136"/>
      <c r="E1401" s="136"/>
      <c r="F1401" s="136"/>
      <c r="G1401" s="136"/>
      <c r="H1401" s="137"/>
    </row>
    <row r="1402" spans="1:8" x14ac:dyDescent="0.2">
      <c r="A1402" s="96">
        <v>19</v>
      </c>
      <c r="B1402" s="179"/>
      <c r="C1402" s="180" t="s">
        <v>261</v>
      </c>
      <c r="D1402" s="99">
        <f>SUM(D1384:D1401)</f>
        <v>0</v>
      </c>
      <c r="E1402" s="99">
        <f>SUM(E1384:E1401)</f>
        <v>0</v>
      </c>
      <c r="F1402" s="99">
        <f>SUM(F1384:F1401)</f>
        <v>0</v>
      </c>
      <c r="G1402" s="99">
        <f>SUM(G1384:G1401)</f>
        <v>0</v>
      </c>
      <c r="H1402" s="100">
        <f>SUM(H1384:H1401)</f>
        <v>0</v>
      </c>
    </row>
    <row r="1403" spans="1:8" x14ac:dyDescent="0.2">
      <c r="A1403" s="96">
        <v>20</v>
      </c>
      <c r="B1403" s="179" t="s">
        <v>365</v>
      </c>
      <c r="C1403" s="180" t="s">
        <v>263</v>
      </c>
      <c r="D1403" s="429"/>
      <c r="E1403" s="429"/>
      <c r="F1403" s="429"/>
      <c r="G1403" s="429"/>
      <c r="H1403" s="430"/>
    </row>
    <row r="1404" spans="1:8" x14ac:dyDescent="0.2">
      <c r="A1404" s="96">
        <v>21</v>
      </c>
      <c r="B1404" s="179" t="s">
        <v>264</v>
      </c>
      <c r="C1404" s="180" t="s">
        <v>265</v>
      </c>
      <c r="D1404" s="136"/>
      <c r="E1404" s="136"/>
      <c r="F1404" s="136"/>
      <c r="G1404" s="136"/>
      <c r="H1404" s="137"/>
    </row>
    <row r="1405" spans="1:8" x14ac:dyDescent="0.2">
      <c r="A1405" s="96">
        <v>22</v>
      </c>
      <c r="B1405" s="179" t="s">
        <v>266</v>
      </c>
      <c r="C1405" s="180" t="s">
        <v>267</v>
      </c>
      <c r="D1405" s="141"/>
      <c r="E1405" s="141"/>
      <c r="F1405" s="141"/>
      <c r="G1405" s="141"/>
      <c r="H1405" s="142"/>
    </row>
    <row r="1406" spans="1:8" x14ac:dyDescent="0.2">
      <c r="A1406" s="96">
        <v>23</v>
      </c>
      <c r="B1406" s="179" t="s">
        <v>273</v>
      </c>
      <c r="C1406" s="180" t="s">
        <v>330</v>
      </c>
      <c r="D1406" s="141"/>
      <c r="E1406" s="141"/>
      <c r="F1406" s="141"/>
      <c r="G1406" s="141"/>
      <c r="H1406" s="142"/>
    </row>
    <row r="1407" spans="1:8" x14ac:dyDescent="0.2">
      <c r="A1407" s="96">
        <v>24</v>
      </c>
      <c r="B1407" s="179" t="s">
        <v>275</v>
      </c>
      <c r="C1407" s="180" t="s">
        <v>276</v>
      </c>
      <c r="D1407" s="136"/>
      <c r="E1407" s="136"/>
      <c r="F1407" s="136"/>
      <c r="G1407" s="136"/>
      <c r="H1407" s="137"/>
    </row>
    <row r="1408" spans="1:8" x14ac:dyDescent="0.2">
      <c r="A1408" s="96">
        <v>25</v>
      </c>
      <c r="B1408" s="179"/>
      <c r="C1408" s="180" t="s">
        <v>277</v>
      </c>
      <c r="D1408" s="447"/>
      <c r="E1408" s="447"/>
      <c r="F1408" s="447"/>
      <c r="G1408" s="447"/>
      <c r="H1408" s="448"/>
    </row>
    <row r="1409" spans="1:8" x14ac:dyDescent="0.2">
      <c r="A1409" s="96">
        <v>26</v>
      </c>
      <c r="B1409" s="179" t="s">
        <v>694</v>
      </c>
      <c r="C1409" s="180" t="s">
        <v>278</v>
      </c>
      <c r="D1409" s="136"/>
      <c r="E1409" s="136"/>
      <c r="F1409" s="136"/>
      <c r="G1409" s="136"/>
      <c r="H1409" s="137"/>
    </row>
    <row r="1410" spans="1:8" x14ac:dyDescent="0.2">
      <c r="A1410" s="96">
        <v>27</v>
      </c>
      <c r="B1410" s="179" t="s">
        <v>279</v>
      </c>
      <c r="C1410" s="180" t="s">
        <v>280</v>
      </c>
      <c r="D1410" s="136"/>
      <c r="E1410" s="136"/>
      <c r="F1410" s="136"/>
      <c r="G1410" s="136"/>
      <c r="H1410" s="137"/>
    </row>
    <row r="1411" spans="1:8" x14ac:dyDescent="0.2">
      <c r="A1411" s="96">
        <v>28</v>
      </c>
      <c r="B1411" s="179" t="s">
        <v>281</v>
      </c>
      <c r="C1411" s="180" t="s">
        <v>282</v>
      </c>
      <c r="D1411" s="141"/>
      <c r="E1411" s="141"/>
      <c r="F1411" s="141"/>
      <c r="G1411" s="141"/>
      <c r="H1411" s="142"/>
    </row>
    <row r="1412" spans="1:8" x14ac:dyDescent="0.2">
      <c r="A1412" s="96">
        <v>29</v>
      </c>
      <c r="B1412" s="179" t="s">
        <v>331</v>
      </c>
      <c r="C1412" s="180" t="s">
        <v>284</v>
      </c>
      <c r="D1412" s="136"/>
      <c r="E1412" s="136"/>
      <c r="F1412" s="136"/>
      <c r="G1412" s="136"/>
      <c r="H1412" s="137"/>
    </row>
    <row r="1413" spans="1:8" x14ac:dyDescent="0.2">
      <c r="A1413" s="96">
        <v>30</v>
      </c>
      <c r="B1413" s="145" t="s">
        <v>603</v>
      </c>
      <c r="C1413" s="146"/>
      <c r="D1413" s="141"/>
      <c r="E1413" s="141"/>
      <c r="F1413" s="136"/>
      <c r="G1413" s="136"/>
      <c r="H1413" s="137"/>
    </row>
    <row r="1414" spans="1:8" x14ac:dyDescent="0.2">
      <c r="A1414" s="96">
        <v>31</v>
      </c>
      <c r="B1414" s="145" t="s">
        <v>603</v>
      </c>
      <c r="C1414" s="146"/>
      <c r="D1414" s="141"/>
      <c r="E1414" s="141"/>
      <c r="F1414" s="136"/>
      <c r="G1414" s="136"/>
      <c r="H1414" s="137"/>
    </row>
    <row r="1415" spans="1:8" ht="13.5" thickBot="1" x14ac:dyDescent="0.25">
      <c r="A1415" s="103">
        <v>32</v>
      </c>
      <c r="B1415" s="147" t="s">
        <v>603</v>
      </c>
      <c r="C1415" s="148"/>
      <c r="D1415" s="143"/>
      <c r="E1415" s="143"/>
      <c r="F1415" s="143"/>
      <c r="G1415" s="143"/>
      <c r="H1415" s="144"/>
    </row>
    <row r="1416" spans="1:8" ht="6" customHeight="1" x14ac:dyDescent="0.2"/>
    <row r="1417" spans="1:8" x14ac:dyDescent="0.2">
      <c r="H1417" s="88" t="s">
        <v>756</v>
      </c>
    </row>
    <row r="1418" spans="1:8" ht="9" customHeight="1" thickBot="1" x14ac:dyDescent="0.25"/>
    <row r="1419" spans="1:8" ht="18" x14ac:dyDescent="0.25">
      <c r="A1419" s="24" t="str">
        <f>CONCATENATE('Basic Data Input'!$B$5," COUNTY")</f>
        <v>___________ COUNTY</v>
      </c>
      <c r="B1419" s="25"/>
      <c r="C1419" s="25"/>
      <c r="D1419" s="25"/>
      <c r="E1419" s="25"/>
      <c r="F1419" s="26"/>
      <c r="G1419" s="79" t="s">
        <v>26</v>
      </c>
      <c r="H1419" s="80" t="s">
        <v>27</v>
      </c>
    </row>
    <row r="1420" spans="1:8" x14ac:dyDescent="0.2">
      <c r="F1420" s="81" t="s">
        <v>28</v>
      </c>
      <c r="G1420" s="82">
        <v>100</v>
      </c>
      <c r="H1420" s="83" t="s">
        <v>29</v>
      </c>
    </row>
    <row r="1421" spans="1:8" ht="13.5" thickBot="1" x14ac:dyDescent="0.25">
      <c r="F1421" s="84" t="s">
        <v>30</v>
      </c>
      <c r="G1421" s="85">
        <v>651</v>
      </c>
      <c r="H1421" s="86" t="s">
        <v>716</v>
      </c>
    </row>
    <row r="1422" spans="1:8" x14ac:dyDescent="0.2">
      <c r="A1422" s="87" t="s">
        <v>840</v>
      </c>
      <c r="H1422" s="88"/>
    </row>
    <row r="1423" spans="1:8" ht="13.5" thickBot="1" x14ac:dyDescent="0.25"/>
    <row r="1424" spans="1:8" x14ac:dyDescent="0.2">
      <c r="A1424" s="89"/>
      <c r="B1424" s="90"/>
      <c r="C1424" s="91"/>
      <c r="D1424" s="38"/>
      <c r="E1424" s="38"/>
      <c r="F1424" s="194" t="str">
        <f>F6</f>
        <v>Estimated Disbursements Ensuing Year 2026 - 2027</v>
      </c>
      <c r="G1424" s="39"/>
      <c r="H1424" s="40"/>
    </row>
    <row r="1425" spans="1:8" x14ac:dyDescent="0.2">
      <c r="A1425" s="92"/>
      <c r="B1425" s="43" t="s">
        <v>26</v>
      </c>
      <c r="C1425" s="93"/>
      <c r="D1425" s="43" t="s">
        <v>13</v>
      </c>
      <c r="E1425" s="43" t="s">
        <v>13</v>
      </c>
      <c r="F1425" s="43" t="s">
        <v>31</v>
      </c>
      <c r="G1425" s="43" t="s">
        <v>32</v>
      </c>
      <c r="H1425" s="44"/>
    </row>
    <row r="1426" spans="1:8" x14ac:dyDescent="0.2">
      <c r="A1426" s="94"/>
      <c r="B1426" s="48" t="s">
        <v>33</v>
      </c>
      <c r="C1426" s="95"/>
      <c r="D1426" s="193" t="str">
        <f>D8</f>
        <v>2024 - 2025</v>
      </c>
      <c r="E1426" s="193" t="str">
        <f>E8</f>
        <v>2025 - 2026</v>
      </c>
      <c r="F1426" s="43" t="s">
        <v>34</v>
      </c>
      <c r="G1426" s="43" t="s">
        <v>35</v>
      </c>
      <c r="H1426" s="44" t="s">
        <v>36</v>
      </c>
    </row>
    <row r="1427" spans="1:8" x14ac:dyDescent="0.2">
      <c r="A1427" s="96"/>
      <c r="B1427" s="179" t="s">
        <v>365</v>
      </c>
      <c r="C1427" s="180" t="s">
        <v>649</v>
      </c>
      <c r="D1427" s="52">
        <v>1</v>
      </c>
      <c r="E1427" s="52">
        <v>2</v>
      </c>
      <c r="F1427" s="52">
        <v>3</v>
      </c>
      <c r="G1427" s="52">
        <v>4</v>
      </c>
      <c r="H1427" s="53">
        <v>5</v>
      </c>
    </row>
    <row r="1428" spans="1:8" x14ac:dyDescent="0.2">
      <c r="A1428" s="96">
        <v>1</v>
      </c>
      <c r="B1428" s="145" t="s">
        <v>603</v>
      </c>
      <c r="C1428" s="146"/>
      <c r="D1428" s="136"/>
      <c r="E1428" s="136"/>
      <c r="F1428" s="136"/>
      <c r="G1428" s="136"/>
      <c r="H1428" s="137"/>
    </row>
    <row r="1429" spans="1:8" x14ac:dyDescent="0.2">
      <c r="A1429" s="96">
        <v>2</v>
      </c>
      <c r="B1429" s="145" t="s">
        <v>603</v>
      </c>
      <c r="C1429" s="146"/>
      <c r="D1429" s="136"/>
      <c r="E1429" s="136"/>
      <c r="F1429" s="136"/>
      <c r="G1429" s="136"/>
      <c r="H1429" s="137"/>
    </row>
    <row r="1430" spans="1:8" x14ac:dyDescent="0.2">
      <c r="A1430" s="96">
        <v>3</v>
      </c>
      <c r="B1430" s="145" t="s">
        <v>603</v>
      </c>
      <c r="C1430" s="146"/>
      <c r="D1430" s="141"/>
      <c r="E1430" s="141"/>
      <c r="F1430" s="141"/>
      <c r="G1430" s="141"/>
      <c r="H1430" s="142"/>
    </row>
    <row r="1431" spans="1:8" x14ac:dyDescent="0.2">
      <c r="A1431" s="96">
        <v>4</v>
      </c>
      <c r="B1431" s="145" t="s">
        <v>603</v>
      </c>
      <c r="C1431" s="146"/>
      <c r="D1431" s="136"/>
      <c r="E1431" s="136"/>
      <c r="F1431" s="136"/>
      <c r="G1431" s="136"/>
      <c r="H1431" s="137"/>
    </row>
    <row r="1432" spans="1:8" x14ac:dyDescent="0.2">
      <c r="A1432" s="96">
        <v>5</v>
      </c>
      <c r="B1432" s="145" t="s">
        <v>603</v>
      </c>
      <c r="C1432" s="146"/>
      <c r="D1432" s="141"/>
      <c r="E1432" s="141"/>
      <c r="F1432" s="141"/>
      <c r="G1432" s="141"/>
      <c r="H1432" s="142"/>
    </row>
    <row r="1433" spans="1:8" x14ac:dyDescent="0.2">
      <c r="A1433" s="96">
        <v>6</v>
      </c>
      <c r="B1433" s="145" t="s">
        <v>603</v>
      </c>
      <c r="C1433" s="146"/>
      <c r="D1433" s="136"/>
      <c r="E1433" s="136"/>
      <c r="F1433" s="136"/>
      <c r="G1433" s="136"/>
      <c r="H1433" s="137"/>
    </row>
    <row r="1434" spans="1:8" x14ac:dyDescent="0.2">
      <c r="A1434" s="96">
        <v>7</v>
      </c>
      <c r="B1434" s="145" t="s">
        <v>603</v>
      </c>
      <c r="C1434" s="146"/>
      <c r="D1434" s="136"/>
      <c r="E1434" s="136"/>
      <c r="F1434" s="136"/>
      <c r="G1434" s="136"/>
      <c r="H1434" s="137"/>
    </row>
    <row r="1435" spans="1:8" x14ac:dyDescent="0.2">
      <c r="A1435" s="96">
        <v>8</v>
      </c>
      <c r="B1435" s="145" t="s">
        <v>603</v>
      </c>
      <c r="C1435" s="146"/>
      <c r="D1435" s="136"/>
      <c r="E1435" s="136"/>
      <c r="F1435" s="136"/>
      <c r="G1435" s="136"/>
      <c r="H1435" s="137"/>
    </row>
    <row r="1436" spans="1:8" x14ac:dyDescent="0.2">
      <c r="A1436" s="96">
        <v>9</v>
      </c>
      <c r="B1436" s="145" t="s">
        <v>603</v>
      </c>
      <c r="C1436" s="146"/>
      <c r="D1436" s="136"/>
      <c r="E1436" s="136"/>
      <c r="F1436" s="136"/>
      <c r="G1436" s="136"/>
      <c r="H1436" s="137"/>
    </row>
    <row r="1437" spans="1:8" x14ac:dyDescent="0.2">
      <c r="A1437" s="96">
        <v>10</v>
      </c>
      <c r="B1437" s="145" t="s">
        <v>603</v>
      </c>
      <c r="C1437" s="146"/>
      <c r="D1437" s="136"/>
      <c r="E1437" s="136"/>
      <c r="F1437" s="136"/>
      <c r="G1437" s="136"/>
      <c r="H1437" s="137"/>
    </row>
    <row r="1438" spans="1:8" x14ac:dyDescent="0.2">
      <c r="A1438" s="96">
        <v>11</v>
      </c>
      <c r="B1438" s="145" t="s">
        <v>603</v>
      </c>
      <c r="C1438" s="146"/>
      <c r="D1438" s="136"/>
      <c r="E1438" s="136"/>
      <c r="F1438" s="136"/>
      <c r="G1438" s="136"/>
      <c r="H1438" s="137"/>
    </row>
    <row r="1439" spans="1:8" x14ac:dyDescent="0.2">
      <c r="A1439" s="96">
        <v>12</v>
      </c>
      <c r="B1439" s="145" t="s">
        <v>603</v>
      </c>
      <c r="C1439" s="146"/>
      <c r="D1439" s="136"/>
      <c r="E1439" s="136"/>
      <c r="F1439" s="136"/>
      <c r="G1439" s="136"/>
      <c r="H1439" s="137"/>
    </row>
    <row r="1440" spans="1:8" x14ac:dyDescent="0.2">
      <c r="A1440" s="96">
        <v>13</v>
      </c>
      <c r="B1440" s="145" t="s">
        <v>603</v>
      </c>
      <c r="C1440" s="146"/>
      <c r="D1440" s="136"/>
      <c r="E1440" s="136"/>
      <c r="F1440" s="136"/>
      <c r="G1440" s="136"/>
      <c r="H1440" s="137"/>
    </row>
    <row r="1441" spans="1:8" x14ac:dyDescent="0.2">
      <c r="A1441" s="96">
        <v>14</v>
      </c>
      <c r="B1441" s="145" t="s">
        <v>603</v>
      </c>
      <c r="C1441" s="146"/>
      <c r="D1441" s="141"/>
      <c r="E1441" s="141"/>
      <c r="F1441" s="141"/>
      <c r="G1441" s="141"/>
      <c r="H1441" s="142"/>
    </row>
    <row r="1442" spans="1:8" x14ac:dyDescent="0.2">
      <c r="A1442" s="96">
        <v>15</v>
      </c>
      <c r="B1442" s="145" t="s">
        <v>603</v>
      </c>
      <c r="C1442" s="146"/>
      <c r="D1442" s="141"/>
      <c r="E1442" s="141"/>
      <c r="F1442" s="141"/>
      <c r="G1442" s="141"/>
      <c r="H1442" s="142"/>
    </row>
    <row r="1443" spans="1:8" x14ac:dyDescent="0.2">
      <c r="A1443" s="96">
        <v>16</v>
      </c>
      <c r="B1443" s="145" t="s">
        <v>603</v>
      </c>
      <c r="C1443" s="146"/>
      <c r="D1443" s="136"/>
      <c r="E1443" s="136"/>
      <c r="F1443" s="136"/>
      <c r="G1443" s="136"/>
      <c r="H1443" s="137"/>
    </row>
    <row r="1444" spans="1:8" x14ac:dyDescent="0.2">
      <c r="A1444" s="96">
        <v>17</v>
      </c>
      <c r="B1444" s="145" t="s">
        <v>603</v>
      </c>
      <c r="C1444" s="146"/>
      <c r="D1444" s="136"/>
      <c r="E1444" s="136"/>
      <c r="F1444" s="136"/>
      <c r="G1444" s="136"/>
      <c r="H1444" s="137"/>
    </row>
    <row r="1445" spans="1:8" x14ac:dyDescent="0.2">
      <c r="A1445" s="96">
        <v>18</v>
      </c>
      <c r="B1445" s="145" t="s">
        <v>603</v>
      </c>
      <c r="C1445" s="146"/>
      <c r="D1445" s="136"/>
      <c r="E1445" s="136"/>
      <c r="F1445" s="136"/>
      <c r="G1445" s="136"/>
      <c r="H1445" s="137"/>
    </row>
    <row r="1446" spans="1:8" x14ac:dyDescent="0.2">
      <c r="A1446" s="96">
        <v>19</v>
      </c>
      <c r="B1446" s="145" t="s">
        <v>603</v>
      </c>
      <c r="C1446" s="146"/>
      <c r="D1446" s="136"/>
      <c r="E1446" s="136"/>
      <c r="F1446" s="136"/>
      <c r="G1446" s="136"/>
      <c r="H1446" s="137"/>
    </row>
    <row r="1447" spans="1:8" x14ac:dyDescent="0.2">
      <c r="A1447" s="96">
        <v>20</v>
      </c>
      <c r="B1447" s="145" t="s">
        <v>603</v>
      </c>
      <c r="C1447" s="146"/>
      <c r="D1447" s="141"/>
      <c r="E1447" s="141"/>
      <c r="F1447" s="141"/>
      <c r="G1447" s="141"/>
      <c r="H1447" s="142"/>
    </row>
    <row r="1448" spans="1:8" x14ac:dyDescent="0.2">
      <c r="A1448" s="96">
        <v>21</v>
      </c>
      <c r="B1448" s="145" t="s">
        <v>603</v>
      </c>
      <c r="C1448" s="146"/>
      <c r="D1448" s="136"/>
      <c r="E1448" s="136"/>
      <c r="F1448" s="136"/>
      <c r="G1448" s="136"/>
      <c r="H1448" s="137"/>
    </row>
    <row r="1449" spans="1:8" x14ac:dyDescent="0.2">
      <c r="A1449" s="96">
        <v>22</v>
      </c>
      <c r="B1449" s="145" t="s">
        <v>603</v>
      </c>
      <c r="C1449" s="146"/>
      <c r="D1449" s="141"/>
      <c r="E1449" s="141"/>
      <c r="F1449" s="141"/>
      <c r="G1449" s="141"/>
      <c r="H1449" s="142"/>
    </row>
    <row r="1450" spans="1:8" x14ac:dyDescent="0.2">
      <c r="A1450" s="96">
        <v>23</v>
      </c>
      <c r="B1450" s="145" t="s">
        <v>603</v>
      </c>
      <c r="C1450" s="146"/>
      <c r="D1450" s="141"/>
      <c r="E1450" s="141"/>
      <c r="F1450" s="141"/>
      <c r="G1450" s="141"/>
      <c r="H1450" s="142"/>
    </row>
    <row r="1451" spans="1:8" x14ac:dyDescent="0.2">
      <c r="A1451" s="96">
        <v>24</v>
      </c>
      <c r="B1451" s="145" t="s">
        <v>603</v>
      </c>
      <c r="C1451" s="146"/>
      <c r="D1451" s="136"/>
      <c r="E1451" s="136"/>
      <c r="F1451" s="136"/>
      <c r="G1451" s="136"/>
      <c r="H1451" s="137"/>
    </row>
    <row r="1452" spans="1:8" x14ac:dyDescent="0.2">
      <c r="A1452" s="96">
        <v>25</v>
      </c>
      <c r="B1452" s="179"/>
      <c r="C1452" s="180" t="s">
        <v>289</v>
      </c>
      <c r="D1452" s="99">
        <f>SUM(D1404:D1415,D1428:D1451)</f>
        <v>0</v>
      </c>
      <c r="E1452" s="99">
        <f>SUM(E1404:E1415,E1428:E1451)</f>
        <v>0</v>
      </c>
      <c r="F1452" s="99">
        <f>SUM(F1404:F1415,F1428:F1451)</f>
        <v>0</v>
      </c>
      <c r="G1452" s="99">
        <f>SUM(G1404:G1415,G1428:G1451)</f>
        <v>0</v>
      </c>
      <c r="H1452" s="100">
        <f>SUM(H1404:H1415,H1428:H1451)</f>
        <v>0</v>
      </c>
    </row>
    <row r="1453" spans="1:8" x14ac:dyDescent="0.2">
      <c r="A1453" s="96">
        <v>26</v>
      </c>
      <c r="B1453" s="179" t="s">
        <v>727</v>
      </c>
      <c r="C1453" s="180" t="s">
        <v>728</v>
      </c>
      <c r="D1453" s="429"/>
      <c r="E1453" s="429"/>
      <c r="F1453" s="429"/>
      <c r="G1453" s="429"/>
      <c r="H1453" s="430"/>
    </row>
    <row r="1454" spans="1:8" x14ac:dyDescent="0.2">
      <c r="A1454" s="96">
        <v>27</v>
      </c>
      <c r="B1454" s="179" t="s">
        <v>291</v>
      </c>
      <c r="C1454" s="180" t="s">
        <v>292</v>
      </c>
      <c r="D1454" s="136"/>
      <c r="E1454" s="136"/>
      <c r="F1454" s="136"/>
      <c r="G1454" s="136"/>
      <c r="H1454" s="137"/>
    </row>
    <row r="1455" spans="1:8" x14ac:dyDescent="0.2">
      <c r="A1455" s="96">
        <v>28</v>
      </c>
      <c r="B1455" s="179" t="s">
        <v>729</v>
      </c>
      <c r="C1455" s="180" t="s">
        <v>730</v>
      </c>
      <c r="D1455" s="141"/>
      <c r="E1455" s="141"/>
      <c r="F1455" s="141"/>
      <c r="G1455" s="141"/>
      <c r="H1455" s="142"/>
    </row>
    <row r="1456" spans="1:8" x14ac:dyDescent="0.2">
      <c r="A1456" s="96">
        <v>29</v>
      </c>
      <c r="B1456" s="145" t="s">
        <v>604</v>
      </c>
      <c r="C1456" s="146"/>
      <c r="D1456" s="136"/>
      <c r="E1456" s="136"/>
      <c r="F1456" s="136"/>
      <c r="G1456" s="136"/>
      <c r="H1456" s="137"/>
    </row>
    <row r="1457" spans="1:8" x14ac:dyDescent="0.2">
      <c r="A1457" s="96">
        <v>30</v>
      </c>
      <c r="B1457" s="145" t="s">
        <v>604</v>
      </c>
      <c r="C1457" s="146"/>
      <c r="D1457" s="141"/>
      <c r="E1457" s="141"/>
      <c r="F1457" s="136"/>
      <c r="G1457" s="136"/>
      <c r="H1457" s="137"/>
    </row>
    <row r="1458" spans="1:8" x14ac:dyDescent="0.2">
      <c r="A1458" s="96">
        <v>31</v>
      </c>
      <c r="B1458" s="145" t="s">
        <v>604</v>
      </c>
      <c r="C1458" s="146"/>
      <c r="D1458" s="141"/>
      <c r="E1458" s="141"/>
      <c r="F1458" s="136"/>
      <c r="G1458" s="136"/>
      <c r="H1458" s="137"/>
    </row>
    <row r="1459" spans="1:8" ht="13.5" thickBot="1" x14ac:dyDescent="0.25">
      <c r="A1459" s="103">
        <v>32</v>
      </c>
      <c r="B1459" s="147" t="s">
        <v>604</v>
      </c>
      <c r="C1459" s="148"/>
      <c r="D1459" s="143"/>
      <c r="E1459" s="143"/>
      <c r="F1459" s="143"/>
      <c r="G1459" s="143"/>
      <c r="H1459" s="144"/>
    </row>
    <row r="1460" spans="1:8" ht="6" customHeight="1" x14ac:dyDescent="0.2"/>
    <row r="1461" spans="1:8" x14ac:dyDescent="0.2">
      <c r="H1461" s="88" t="s">
        <v>768</v>
      </c>
    </row>
    <row r="1462" spans="1:8" ht="9" customHeight="1" thickBot="1" x14ac:dyDescent="0.25"/>
    <row r="1463" spans="1:8" ht="18" x14ac:dyDescent="0.25">
      <c r="A1463" s="24" t="str">
        <f>CONCATENATE('Basic Data Input'!$B$5," COUNTY")</f>
        <v>___________ COUNTY</v>
      </c>
      <c r="B1463" s="25"/>
      <c r="C1463" s="25"/>
      <c r="D1463" s="25"/>
      <c r="E1463" s="25"/>
      <c r="F1463" s="26"/>
      <c r="G1463" s="79" t="s">
        <v>26</v>
      </c>
      <c r="H1463" s="80" t="s">
        <v>27</v>
      </c>
    </row>
    <row r="1464" spans="1:8" x14ac:dyDescent="0.2">
      <c r="F1464" s="81" t="s">
        <v>28</v>
      </c>
      <c r="G1464" s="82">
        <v>100</v>
      </c>
      <c r="H1464" s="83" t="s">
        <v>29</v>
      </c>
    </row>
    <row r="1465" spans="1:8" ht="13.5" thickBot="1" x14ac:dyDescent="0.25">
      <c r="F1465" s="84" t="s">
        <v>30</v>
      </c>
      <c r="G1465" s="85">
        <v>651</v>
      </c>
      <c r="H1465" s="86" t="s">
        <v>716</v>
      </c>
    </row>
    <row r="1466" spans="1:8" x14ac:dyDescent="0.2">
      <c r="A1466" s="87" t="s">
        <v>840</v>
      </c>
      <c r="H1466" s="88"/>
    </row>
    <row r="1467" spans="1:8" ht="13.5" thickBot="1" x14ac:dyDescent="0.25"/>
    <row r="1468" spans="1:8" x14ac:dyDescent="0.2">
      <c r="A1468" s="89"/>
      <c r="B1468" s="90"/>
      <c r="C1468" s="91"/>
      <c r="D1468" s="38"/>
      <c r="E1468" s="38"/>
      <c r="F1468" s="194" t="str">
        <f>F6</f>
        <v>Estimated Disbursements Ensuing Year 2026 - 2027</v>
      </c>
      <c r="G1468" s="39"/>
      <c r="H1468" s="40"/>
    </row>
    <row r="1469" spans="1:8" x14ac:dyDescent="0.2">
      <c r="A1469" s="92"/>
      <c r="B1469" s="43" t="s">
        <v>26</v>
      </c>
      <c r="C1469" s="93"/>
      <c r="D1469" s="43" t="s">
        <v>13</v>
      </c>
      <c r="E1469" s="43" t="s">
        <v>13</v>
      </c>
      <c r="F1469" s="43" t="s">
        <v>31</v>
      </c>
      <c r="G1469" s="43" t="s">
        <v>32</v>
      </c>
      <c r="H1469" s="44"/>
    </row>
    <row r="1470" spans="1:8" x14ac:dyDescent="0.2">
      <c r="A1470" s="94"/>
      <c r="B1470" s="48" t="s">
        <v>33</v>
      </c>
      <c r="C1470" s="95"/>
      <c r="D1470" s="193" t="str">
        <f>D8</f>
        <v>2024 - 2025</v>
      </c>
      <c r="E1470" s="193" t="str">
        <f>E8</f>
        <v>2025 - 2026</v>
      </c>
      <c r="F1470" s="43" t="s">
        <v>34</v>
      </c>
      <c r="G1470" s="43" t="s">
        <v>35</v>
      </c>
      <c r="H1470" s="44" t="s">
        <v>36</v>
      </c>
    </row>
    <row r="1471" spans="1:8" x14ac:dyDescent="0.2">
      <c r="A1471" s="96"/>
      <c r="B1471" s="179" t="s">
        <v>727</v>
      </c>
      <c r="C1471" s="186" t="s">
        <v>732</v>
      </c>
      <c r="D1471" s="52">
        <v>1</v>
      </c>
      <c r="E1471" s="52">
        <v>2</v>
      </c>
      <c r="F1471" s="52">
        <v>3</v>
      </c>
      <c r="G1471" s="52">
        <v>4</v>
      </c>
      <c r="H1471" s="53">
        <v>5</v>
      </c>
    </row>
    <row r="1472" spans="1:8" x14ac:dyDescent="0.2">
      <c r="A1472" s="96">
        <v>1</v>
      </c>
      <c r="B1472" s="179" t="s">
        <v>733</v>
      </c>
      <c r="C1472" s="180" t="s">
        <v>734</v>
      </c>
      <c r="D1472" s="136"/>
      <c r="E1472" s="136"/>
      <c r="F1472" s="136"/>
      <c r="G1472" s="136"/>
      <c r="H1472" s="137"/>
    </row>
    <row r="1473" spans="1:8" x14ac:dyDescent="0.2">
      <c r="A1473" s="96">
        <v>2</v>
      </c>
      <c r="B1473" s="179" t="s">
        <v>735</v>
      </c>
      <c r="C1473" s="180" t="s">
        <v>736</v>
      </c>
      <c r="D1473" s="136"/>
      <c r="E1473" s="136"/>
      <c r="F1473" s="136"/>
      <c r="G1473" s="136"/>
      <c r="H1473" s="137"/>
    </row>
    <row r="1474" spans="1:8" x14ac:dyDescent="0.2">
      <c r="A1474" s="96">
        <v>3</v>
      </c>
      <c r="B1474" s="145" t="s">
        <v>604</v>
      </c>
      <c r="C1474" s="146"/>
      <c r="D1474" s="141"/>
      <c r="E1474" s="141"/>
      <c r="F1474" s="141"/>
      <c r="G1474" s="141"/>
      <c r="H1474" s="142"/>
    </row>
    <row r="1475" spans="1:8" x14ac:dyDescent="0.2">
      <c r="A1475" s="96">
        <v>4</v>
      </c>
      <c r="B1475" s="145" t="s">
        <v>604</v>
      </c>
      <c r="C1475" s="146"/>
      <c r="D1475" s="136"/>
      <c r="E1475" s="136"/>
      <c r="F1475" s="136"/>
      <c r="G1475" s="136"/>
      <c r="H1475" s="137"/>
    </row>
    <row r="1476" spans="1:8" x14ac:dyDescent="0.2">
      <c r="A1476" s="96">
        <v>5</v>
      </c>
      <c r="B1476" s="145" t="s">
        <v>604</v>
      </c>
      <c r="C1476" s="146"/>
      <c r="D1476" s="141"/>
      <c r="E1476" s="141"/>
      <c r="F1476" s="141"/>
      <c r="G1476" s="141"/>
      <c r="H1476" s="142"/>
    </row>
    <row r="1477" spans="1:8" x14ac:dyDescent="0.2">
      <c r="A1477" s="96">
        <v>6</v>
      </c>
      <c r="B1477" s="145" t="s">
        <v>604</v>
      </c>
      <c r="C1477" s="146"/>
      <c r="D1477" s="136"/>
      <c r="E1477" s="136"/>
      <c r="F1477" s="136"/>
      <c r="G1477" s="136"/>
      <c r="H1477" s="137"/>
    </row>
    <row r="1478" spans="1:8" x14ac:dyDescent="0.2">
      <c r="A1478" s="96">
        <v>7</v>
      </c>
      <c r="B1478" s="179"/>
      <c r="C1478" s="180" t="s">
        <v>293</v>
      </c>
      <c r="D1478" s="99">
        <f>SUM(D1454:D1459,D1472:D1477)</f>
        <v>0</v>
      </c>
      <c r="E1478" s="99">
        <f>SUM(E1454:E1459,E1472:E1477)</f>
        <v>0</v>
      </c>
      <c r="F1478" s="99">
        <f>SUM(F1454:F1459,F1472:F1477)</f>
        <v>0</v>
      </c>
      <c r="G1478" s="99">
        <f>SUM(G1454:G1459,G1472:G1477)</f>
        <v>0</v>
      </c>
      <c r="H1478" s="100">
        <f>SUM(H1454:H1459,H1472:H1477)</f>
        <v>0</v>
      </c>
    </row>
    <row r="1479" spans="1:8" x14ac:dyDescent="0.2">
      <c r="A1479" s="96">
        <v>8</v>
      </c>
      <c r="B1479" s="179" t="s">
        <v>738</v>
      </c>
      <c r="C1479" s="180" t="s">
        <v>294</v>
      </c>
      <c r="D1479" s="429"/>
      <c r="E1479" s="429"/>
      <c r="F1479" s="429"/>
      <c r="G1479" s="429"/>
      <c r="H1479" s="430"/>
    </row>
    <row r="1480" spans="1:8" x14ac:dyDescent="0.2">
      <c r="A1480" s="96">
        <v>9</v>
      </c>
      <c r="B1480" s="179" t="s">
        <v>295</v>
      </c>
      <c r="C1480" s="180" t="s">
        <v>710</v>
      </c>
      <c r="D1480" s="136"/>
      <c r="E1480" s="136"/>
      <c r="F1480" s="136"/>
      <c r="G1480" s="136"/>
      <c r="H1480" s="137"/>
    </row>
    <row r="1481" spans="1:8" x14ac:dyDescent="0.2">
      <c r="A1481" s="96">
        <v>10</v>
      </c>
      <c r="B1481" s="145" t="s">
        <v>605</v>
      </c>
      <c r="C1481" s="146"/>
      <c r="D1481" s="136"/>
      <c r="E1481" s="136"/>
      <c r="F1481" s="136"/>
      <c r="G1481" s="136"/>
      <c r="H1481" s="137"/>
    </row>
    <row r="1482" spans="1:8" x14ac:dyDescent="0.2">
      <c r="A1482" s="96">
        <v>11</v>
      </c>
      <c r="B1482" s="145" t="s">
        <v>605</v>
      </c>
      <c r="C1482" s="146"/>
      <c r="D1482" s="136"/>
      <c r="E1482" s="136"/>
      <c r="F1482" s="136"/>
      <c r="G1482" s="136"/>
      <c r="H1482" s="137"/>
    </row>
    <row r="1483" spans="1:8" x14ac:dyDescent="0.2">
      <c r="A1483" s="96">
        <v>12</v>
      </c>
      <c r="B1483" s="145" t="s">
        <v>605</v>
      </c>
      <c r="C1483" s="146"/>
      <c r="D1483" s="141"/>
      <c r="E1483" s="141"/>
      <c r="F1483" s="141"/>
      <c r="G1483" s="141"/>
      <c r="H1483" s="142"/>
    </row>
    <row r="1484" spans="1:8" x14ac:dyDescent="0.2">
      <c r="A1484" s="96">
        <v>13</v>
      </c>
      <c r="B1484" s="179"/>
      <c r="C1484" s="180" t="s">
        <v>297</v>
      </c>
      <c r="D1484" s="99">
        <f>SUM(D1480:D1483)</f>
        <v>0</v>
      </c>
      <c r="E1484" s="99">
        <f>SUM(E1480:E1483)</f>
        <v>0</v>
      </c>
      <c r="F1484" s="99">
        <f>SUM(F1480:F1483)</f>
        <v>0</v>
      </c>
      <c r="G1484" s="99">
        <f>SUM(G1480:G1483)</f>
        <v>0</v>
      </c>
      <c r="H1484" s="100">
        <f>SUM(H1480:H1483)</f>
        <v>0</v>
      </c>
    </row>
    <row r="1485" spans="1:8" x14ac:dyDescent="0.2">
      <c r="A1485" s="96">
        <v>14</v>
      </c>
      <c r="B1485" s="179" t="s">
        <v>739</v>
      </c>
      <c r="C1485" s="180" t="s">
        <v>298</v>
      </c>
      <c r="D1485" s="429"/>
      <c r="E1485" s="429"/>
      <c r="F1485" s="429"/>
      <c r="G1485" s="429"/>
      <c r="H1485" s="430"/>
    </row>
    <row r="1486" spans="1:8" x14ac:dyDescent="0.2">
      <c r="A1486" s="96">
        <v>15</v>
      </c>
      <c r="B1486" s="179" t="s">
        <v>740</v>
      </c>
      <c r="C1486" s="180" t="s">
        <v>336</v>
      </c>
      <c r="D1486" s="141"/>
      <c r="E1486" s="141"/>
      <c r="F1486" s="141"/>
      <c r="G1486" s="141"/>
      <c r="H1486" s="142"/>
    </row>
    <row r="1487" spans="1:8" x14ac:dyDescent="0.2">
      <c r="A1487" s="96">
        <v>16</v>
      </c>
      <c r="B1487" s="179" t="s">
        <v>711</v>
      </c>
      <c r="C1487" s="180" t="s">
        <v>742</v>
      </c>
      <c r="D1487" s="136"/>
      <c r="E1487" s="136"/>
      <c r="F1487" s="136"/>
      <c r="G1487" s="136"/>
      <c r="H1487" s="137"/>
    </row>
    <row r="1488" spans="1:8" x14ac:dyDescent="0.2">
      <c r="A1488" s="96">
        <v>17</v>
      </c>
      <c r="B1488" s="179" t="s">
        <v>301</v>
      </c>
      <c r="C1488" s="180" t="s">
        <v>302</v>
      </c>
      <c r="D1488" s="141"/>
      <c r="E1488" s="141"/>
      <c r="F1488" s="141"/>
      <c r="G1488" s="141"/>
      <c r="H1488" s="142"/>
    </row>
    <row r="1489" spans="1:8" x14ac:dyDescent="0.2">
      <c r="A1489" s="96">
        <v>18</v>
      </c>
      <c r="B1489" s="145" t="s">
        <v>606</v>
      </c>
      <c r="C1489" s="146"/>
      <c r="D1489" s="136"/>
      <c r="E1489" s="136"/>
      <c r="F1489" s="136"/>
      <c r="G1489" s="136"/>
      <c r="H1489" s="137"/>
    </row>
    <row r="1490" spans="1:8" x14ac:dyDescent="0.2">
      <c r="A1490" s="96">
        <v>19</v>
      </c>
      <c r="B1490" s="145" t="s">
        <v>606</v>
      </c>
      <c r="C1490" s="146"/>
      <c r="D1490" s="136"/>
      <c r="E1490" s="136"/>
      <c r="F1490" s="136"/>
      <c r="G1490" s="136"/>
      <c r="H1490" s="137"/>
    </row>
    <row r="1491" spans="1:8" x14ac:dyDescent="0.2">
      <c r="A1491" s="96">
        <v>20</v>
      </c>
      <c r="B1491" s="145" t="s">
        <v>606</v>
      </c>
      <c r="C1491" s="146"/>
      <c r="D1491" s="141"/>
      <c r="E1491" s="141"/>
      <c r="F1491" s="141"/>
      <c r="G1491" s="141"/>
      <c r="H1491" s="142"/>
    </row>
    <row r="1492" spans="1:8" x14ac:dyDescent="0.2">
      <c r="A1492" s="96">
        <v>21</v>
      </c>
      <c r="B1492" s="145" t="s">
        <v>606</v>
      </c>
      <c r="C1492" s="146"/>
      <c r="D1492" s="136"/>
      <c r="E1492" s="136"/>
      <c r="F1492" s="136"/>
      <c r="G1492" s="136"/>
      <c r="H1492" s="137"/>
    </row>
    <row r="1493" spans="1:8" x14ac:dyDescent="0.2">
      <c r="A1493" s="96">
        <v>22</v>
      </c>
      <c r="B1493" s="145" t="s">
        <v>606</v>
      </c>
      <c r="C1493" s="146"/>
      <c r="D1493" s="141"/>
      <c r="E1493" s="141"/>
      <c r="F1493" s="141"/>
      <c r="G1493" s="141"/>
      <c r="H1493" s="142"/>
    </row>
    <row r="1494" spans="1:8" x14ac:dyDescent="0.2">
      <c r="A1494" s="96">
        <v>23</v>
      </c>
      <c r="B1494" s="145" t="s">
        <v>606</v>
      </c>
      <c r="C1494" s="146"/>
      <c r="D1494" s="141"/>
      <c r="E1494" s="141"/>
      <c r="F1494" s="141"/>
      <c r="G1494" s="141"/>
      <c r="H1494" s="142"/>
    </row>
    <row r="1495" spans="1:8" x14ac:dyDescent="0.2">
      <c r="A1495" s="96">
        <v>24</v>
      </c>
      <c r="B1495" s="179"/>
      <c r="C1495" s="180" t="s">
        <v>307</v>
      </c>
      <c r="D1495" s="99">
        <f>SUM(D1486:D1494)</f>
        <v>0</v>
      </c>
      <c r="E1495" s="99">
        <f>SUM(E1486:E1494)</f>
        <v>0</v>
      </c>
      <c r="F1495" s="99">
        <f>SUM(F1486:F1494)</f>
        <v>0</v>
      </c>
      <c r="G1495" s="99">
        <f>SUM(G1486:G1494)</f>
        <v>0</v>
      </c>
      <c r="H1495" s="100">
        <f>SUM(H1486:H1494)</f>
        <v>0</v>
      </c>
    </row>
    <row r="1496" spans="1:8" ht="13.5" thickBot="1" x14ac:dyDescent="0.25">
      <c r="A1496" s="103">
        <v>25</v>
      </c>
      <c r="B1496" s="185"/>
      <c r="C1496" s="187" t="s">
        <v>841</v>
      </c>
      <c r="D1496" s="106">
        <f>D1402+D1452+D1478+D1484+D1495</f>
        <v>0</v>
      </c>
      <c r="E1496" s="106">
        <f>E1402+E1452+E1478+E1484+E1495</f>
        <v>0</v>
      </c>
      <c r="F1496" s="106">
        <f>F1402+F1452+F1478+F1484+F1495</f>
        <v>0</v>
      </c>
      <c r="G1496" s="106">
        <f>G1402+G1452+G1478+G1484+G1495</f>
        <v>0</v>
      </c>
      <c r="H1496" s="107">
        <f>H1402+H1452+H1478+H1484+H1495</f>
        <v>0</v>
      </c>
    </row>
    <row r="1497" spans="1:8" x14ac:dyDescent="0.2">
      <c r="C1497" s="77" t="s">
        <v>743</v>
      </c>
    </row>
    <row r="1498" spans="1:8" x14ac:dyDescent="0.2">
      <c r="H1498" s="88"/>
    </row>
    <row r="1499" spans="1:8" ht="6" customHeight="1" x14ac:dyDescent="0.2"/>
    <row r="1500" spans="1:8" x14ac:dyDescent="0.2">
      <c r="B1500" s="87" t="s">
        <v>309</v>
      </c>
    </row>
    <row r="1502" spans="1:8" x14ac:dyDescent="0.2">
      <c r="B1502" s="109" t="str">
        <f>B84</f>
        <v>Request is hereby made for the adoption of the estimated budget disbursements for the fiscal year July 1, 2026, through June 30, 2027, as indicated in Column (3).</v>
      </c>
      <c r="C1502" s="87"/>
    </row>
    <row r="1504" spans="1:8" x14ac:dyDescent="0.2">
      <c r="C1504" s="138" t="s">
        <v>1016</v>
      </c>
      <c r="D1504" s="138" t="s">
        <v>310</v>
      </c>
      <c r="E1504" s="138"/>
      <c r="F1504" s="78" t="s">
        <v>311</v>
      </c>
    </row>
    <row r="1505" spans="1:8" x14ac:dyDescent="0.2">
      <c r="D1505" s="78" t="s">
        <v>312</v>
      </c>
      <c r="F1505" s="78" t="s">
        <v>313</v>
      </c>
    </row>
    <row r="1506" spans="1:8" x14ac:dyDescent="0.2">
      <c r="D1506" s="4"/>
      <c r="E1506" s="4"/>
      <c r="F1506" s="4"/>
      <c r="H1506" s="88" t="s">
        <v>453</v>
      </c>
    </row>
    <row r="1507" spans="1:8" ht="9" customHeight="1" thickBot="1" x14ac:dyDescent="0.25">
      <c r="A1507" s="78"/>
      <c r="B1507" s="78"/>
    </row>
    <row r="1508" spans="1:8" ht="18" x14ac:dyDescent="0.25">
      <c r="A1508" s="24" t="str">
        <f>CONCATENATE('Basic Data Input'!$B$5," COUNTY")</f>
        <v>___________ COUNTY</v>
      </c>
      <c r="B1508" s="25"/>
      <c r="C1508" s="25"/>
      <c r="D1508" s="25"/>
      <c r="E1508" s="25"/>
      <c r="F1508" s="26"/>
      <c r="G1508" s="79" t="s">
        <v>26</v>
      </c>
      <c r="H1508" s="80" t="s">
        <v>27</v>
      </c>
    </row>
    <row r="1509" spans="1:8" x14ac:dyDescent="0.2">
      <c r="F1509" s="81" t="s">
        <v>28</v>
      </c>
      <c r="G1509" s="82">
        <v>100</v>
      </c>
      <c r="H1509" s="83" t="s">
        <v>29</v>
      </c>
    </row>
    <row r="1510" spans="1:8" ht="13.5" thickBot="1" x14ac:dyDescent="0.25">
      <c r="F1510" s="84" t="s">
        <v>30</v>
      </c>
      <c r="G1510" s="85">
        <v>652</v>
      </c>
      <c r="H1510" s="86" t="s">
        <v>744</v>
      </c>
    </row>
    <row r="1511" spans="1:8" x14ac:dyDescent="0.2">
      <c r="A1511" s="87" t="s">
        <v>840</v>
      </c>
      <c r="H1511" s="88"/>
    </row>
    <row r="1512" spans="1:8" ht="13.5" thickBot="1" x14ac:dyDescent="0.25"/>
    <row r="1513" spans="1:8" x14ac:dyDescent="0.2">
      <c r="A1513" s="89"/>
      <c r="B1513" s="90"/>
      <c r="C1513" s="91"/>
      <c r="D1513" s="38"/>
      <c r="E1513" s="38"/>
      <c r="F1513" s="194" t="str">
        <f>F6</f>
        <v>Estimated Disbursements Ensuing Year 2026 - 2027</v>
      </c>
      <c r="G1513" s="39"/>
      <c r="H1513" s="40"/>
    </row>
    <row r="1514" spans="1:8" x14ac:dyDescent="0.2">
      <c r="A1514" s="92"/>
      <c r="B1514" s="43" t="s">
        <v>26</v>
      </c>
      <c r="C1514" s="93"/>
      <c r="D1514" s="43" t="s">
        <v>13</v>
      </c>
      <c r="E1514" s="43" t="s">
        <v>13</v>
      </c>
      <c r="F1514" s="43" t="s">
        <v>31</v>
      </c>
      <c r="G1514" s="43" t="s">
        <v>32</v>
      </c>
      <c r="H1514" s="44"/>
    </row>
    <row r="1515" spans="1:8" x14ac:dyDescent="0.2">
      <c r="A1515" s="94"/>
      <c r="B1515" s="48" t="s">
        <v>33</v>
      </c>
      <c r="C1515" s="95"/>
      <c r="D1515" s="193" t="str">
        <f>D8</f>
        <v>2024 - 2025</v>
      </c>
      <c r="E1515" s="193" t="str">
        <f>E8</f>
        <v>2025 - 2026</v>
      </c>
      <c r="F1515" s="43" t="s">
        <v>34</v>
      </c>
      <c r="G1515" s="43" t="s">
        <v>35</v>
      </c>
      <c r="H1515" s="44" t="s">
        <v>36</v>
      </c>
    </row>
    <row r="1516" spans="1:8" x14ac:dyDescent="0.2">
      <c r="A1516" s="96"/>
      <c r="B1516" s="179" t="s">
        <v>250</v>
      </c>
      <c r="C1516" s="180" t="s">
        <v>241</v>
      </c>
      <c r="D1516" s="52">
        <v>1</v>
      </c>
      <c r="E1516" s="52">
        <v>2</v>
      </c>
      <c r="F1516" s="52">
        <v>3</v>
      </c>
      <c r="G1516" s="52">
        <v>4</v>
      </c>
      <c r="H1516" s="53">
        <v>5</v>
      </c>
    </row>
    <row r="1517" spans="1:8" x14ac:dyDescent="0.2">
      <c r="A1517" s="96">
        <v>1</v>
      </c>
      <c r="B1517" s="179" t="s">
        <v>242</v>
      </c>
      <c r="C1517" s="180" t="s">
        <v>243</v>
      </c>
      <c r="D1517" s="136"/>
      <c r="E1517" s="136"/>
      <c r="F1517" s="136"/>
      <c r="G1517" s="136"/>
      <c r="H1517" s="137"/>
    </row>
    <row r="1518" spans="1:8" x14ac:dyDescent="0.2">
      <c r="A1518" s="96">
        <v>2</v>
      </c>
      <c r="B1518" s="179" t="s">
        <v>244</v>
      </c>
      <c r="C1518" s="180" t="s">
        <v>245</v>
      </c>
      <c r="D1518" s="136"/>
      <c r="E1518" s="136"/>
      <c r="F1518" s="136"/>
      <c r="G1518" s="136"/>
      <c r="H1518" s="137"/>
    </row>
    <row r="1519" spans="1:8" x14ac:dyDescent="0.2">
      <c r="A1519" s="96">
        <v>3</v>
      </c>
      <c r="B1519" s="179" t="s">
        <v>246</v>
      </c>
      <c r="C1519" s="180" t="s">
        <v>247</v>
      </c>
      <c r="D1519" s="141"/>
      <c r="E1519" s="141"/>
      <c r="F1519" s="141"/>
      <c r="G1519" s="141"/>
      <c r="H1519" s="142"/>
    </row>
    <row r="1520" spans="1:8" x14ac:dyDescent="0.2">
      <c r="A1520" s="96">
        <v>4</v>
      </c>
      <c r="B1520" s="179" t="s">
        <v>248</v>
      </c>
      <c r="C1520" s="180" t="s">
        <v>249</v>
      </c>
      <c r="D1520" s="136"/>
      <c r="E1520" s="136"/>
      <c r="F1520" s="136"/>
      <c r="G1520" s="136"/>
      <c r="H1520" s="137"/>
    </row>
    <row r="1521" spans="1:8" x14ac:dyDescent="0.2">
      <c r="A1521" s="96">
        <v>5</v>
      </c>
      <c r="B1521" s="179" t="s">
        <v>251</v>
      </c>
      <c r="C1521" s="180" t="s">
        <v>252</v>
      </c>
      <c r="D1521" s="141"/>
      <c r="E1521" s="141"/>
      <c r="F1521" s="141"/>
      <c r="G1521" s="141"/>
      <c r="H1521" s="142"/>
    </row>
    <row r="1522" spans="1:8" x14ac:dyDescent="0.2">
      <c r="A1522" s="96">
        <v>6</v>
      </c>
      <c r="B1522" s="145" t="s">
        <v>602</v>
      </c>
      <c r="C1522" s="146"/>
      <c r="D1522" s="136"/>
      <c r="E1522" s="136"/>
      <c r="F1522" s="136"/>
      <c r="G1522" s="136"/>
      <c r="H1522" s="137"/>
    </row>
    <row r="1523" spans="1:8" x14ac:dyDescent="0.2">
      <c r="A1523" s="96">
        <v>7</v>
      </c>
      <c r="B1523" s="145" t="s">
        <v>602</v>
      </c>
      <c r="C1523" s="146"/>
      <c r="D1523" s="136"/>
      <c r="E1523" s="136"/>
      <c r="F1523" s="136"/>
      <c r="G1523" s="136"/>
      <c r="H1523" s="137"/>
    </row>
    <row r="1524" spans="1:8" x14ac:dyDescent="0.2">
      <c r="A1524" s="96">
        <v>8</v>
      </c>
      <c r="B1524" s="145" t="s">
        <v>602</v>
      </c>
      <c r="C1524" s="146"/>
      <c r="D1524" s="136"/>
      <c r="E1524" s="136"/>
      <c r="F1524" s="136"/>
      <c r="G1524" s="136"/>
      <c r="H1524" s="137"/>
    </row>
    <row r="1525" spans="1:8" x14ac:dyDescent="0.2">
      <c r="A1525" s="96">
        <v>9</v>
      </c>
      <c r="B1525" s="145" t="s">
        <v>602</v>
      </c>
      <c r="C1525" s="146"/>
      <c r="D1525" s="136"/>
      <c r="E1525" s="136"/>
      <c r="F1525" s="136"/>
      <c r="G1525" s="136"/>
      <c r="H1525" s="137"/>
    </row>
    <row r="1526" spans="1:8" x14ac:dyDescent="0.2">
      <c r="A1526" s="96">
        <v>10</v>
      </c>
      <c r="B1526" s="145" t="s">
        <v>602</v>
      </c>
      <c r="C1526" s="146"/>
      <c r="D1526" s="136"/>
      <c r="E1526" s="136"/>
      <c r="F1526" s="136"/>
      <c r="G1526" s="136"/>
      <c r="H1526" s="137"/>
    </row>
    <row r="1527" spans="1:8" x14ac:dyDescent="0.2">
      <c r="A1527" s="96">
        <v>11</v>
      </c>
      <c r="B1527" s="145" t="s">
        <v>602</v>
      </c>
      <c r="C1527" s="146"/>
      <c r="D1527" s="136"/>
      <c r="E1527" s="136"/>
      <c r="F1527" s="136"/>
      <c r="G1527" s="136"/>
      <c r="H1527" s="137"/>
    </row>
    <row r="1528" spans="1:8" x14ac:dyDescent="0.2">
      <c r="A1528" s="96">
        <v>12</v>
      </c>
      <c r="B1528" s="145" t="s">
        <v>602</v>
      </c>
      <c r="C1528" s="146"/>
      <c r="D1528" s="136"/>
      <c r="E1528" s="136"/>
      <c r="F1528" s="136"/>
      <c r="G1528" s="136"/>
      <c r="H1528" s="137"/>
    </row>
    <row r="1529" spans="1:8" x14ac:dyDescent="0.2">
      <c r="A1529" s="96">
        <v>13</v>
      </c>
      <c r="B1529" s="145" t="s">
        <v>602</v>
      </c>
      <c r="C1529" s="146"/>
      <c r="D1529" s="136"/>
      <c r="E1529" s="136"/>
      <c r="F1529" s="136"/>
      <c r="G1529" s="136"/>
      <c r="H1529" s="137"/>
    </row>
    <row r="1530" spans="1:8" x14ac:dyDescent="0.2">
      <c r="A1530" s="96">
        <v>14</v>
      </c>
      <c r="B1530" s="179"/>
      <c r="C1530" s="180" t="s">
        <v>261</v>
      </c>
      <c r="D1530" s="101">
        <f>SUM(D1517:D1529)</f>
        <v>0</v>
      </c>
      <c r="E1530" s="101">
        <f>SUM(E1517:E1529)</f>
        <v>0</v>
      </c>
      <c r="F1530" s="101">
        <f>SUM(F1517:F1529)</f>
        <v>0</v>
      </c>
      <c r="G1530" s="101">
        <f>SUM(G1517:G1529)</f>
        <v>0</v>
      </c>
      <c r="H1530" s="102">
        <f>SUM(H1517:H1529)</f>
        <v>0</v>
      </c>
    </row>
    <row r="1531" spans="1:8" x14ac:dyDescent="0.2">
      <c r="A1531" s="96">
        <v>15</v>
      </c>
      <c r="B1531" s="179" t="s">
        <v>365</v>
      </c>
      <c r="C1531" s="180" t="s">
        <v>263</v>
      </c>
      <c r="D1531" s="429"/>
      <c r="E1531" s="429"/>
      <c r="F1531" s="429"/>
      <c r="G1531" s="429"/>
      <c r="H1531" s="430"/>
    </row>
    <row r="1532" spans="1:8" x14ac:dyDescent="0.2">
      <c r="A1532" s="96">
        <v>16</v>
      </c>
      <c r="B1532" s="179" t="s">
        <v>264</v>
      </c>
      <c r="C1532" s="180" t="s">
        <v>265</v>
      </c>
      <c r="D1532" s="136"/>
      <c r="E1532" s="136"/>
      <c r="F1532" s="136"/>
      <c r="G1532" s="136"/>
      <c r="H1532" s="137"/>
    </row>
    <row r="1533" spans="1:8" x14ac:dyDescent="0.2">
      <c r="A1533" s="96">
        <v>17</v>
      </c>
      <c r="B1533" s="179" t="s">
        <v>266</v>
      </c>
      <c r="C1533" s="180" t="s">
        <v>267</v>
      </c>
      <c r="D1533" s="136"/>
      <c r="E1533" s="136"/>
      <c r="F1533" s="136"/>
      <c r="G1533" s="136"/>
      <c r="H1533" s="137"/>
    </row>
    <row r="1534" spans="1:8" x14ac:dyDescent="0.2">
      <c r="A1534" s="96">
        <v>18</v>
      </c>
      <c r="B1534" s="179" t="s">
        <v>273</v>
      </c>
      <c r="C1534" s="180" t="s">
        <v>330</v>
      </c>
      <c r="D1534" s="136"/>
      <c r="E1534" s="136"/>
      <c r="F1534" s="136"/>
      <c r="G1534" s="136"/>
      <c r="H1534" s="137"/>
    </row>
    <row r="1535" spans="1:8" x14ac:dyDescent="0.2">
      <c r="A1535" s="96">
        <v>19</v>
      </c>
      <c r="B1535" s="179"/>
      <c r="C1535" s="180" t="s">
        <v>277</v>
      </c>
      <c r="D1535" s="447"/>
      <c r="E1535" s="447"/>
      <c r="F1535" s="447"/>
      <c r="G1535" s="447"/>
      <c r="H1535" s="448"/>
    </row>
    <row r="1536" spans="1:8" x14ac:dyDescent="0.2">
      <c r="A1536" s="96">
        <v>20</v>
      </c>
      <c r="B1536" s="179" t="s">
        <v>694</v>
      </c>
      <c r="C1536" s="180" t="s">
        <v>278</v>
      </c>
      <c r="D1536" s="141"/>
      <c r="E1536" s="141"/>
      <c r="F1536" s="141"/>
      <c r="G1536" s="141"/>
      <c r="H1536" s="142"/>
    </row>
    <row r="1537" spans="1:8" x14ac:dyDescent="0.2">
      <c r="A1537" s="96">
        <v>21</v>
      </c>
      <c r="B1537" s="179" t="s">
        <v>279</v>
      </c>
      <c r="C1537" s="180" t="s">
        <v>280</v>
      </c>
      <c r="D1537" s="136"/>
      <c r="E1537" s="136"/>
      <c r="F1537" s="136"/>
      <c r="G1537" s="136"/>
      <c r="H1537" s="137"/>
    </row>
    <row r="1538" spans="1:8" x14ac:dyDescent="0.2">
      <c r="A1538" s="96">
        <v>22</v>
      </c>
      <c r="B1538" s="179" t="s">
        <v>281</v>
      </c>
      <c r="C1538" s="180" t="s">
        <v>282</v>
      </c>
      <c r="D1538" s="141"/>
      <c r="E1538" s="141"/>
      <c r="F1538" s="141"/>
      <c r="G1538" s="141"/>
      <c r="H1538" s="142"/>
    </row>
    <row r="1539" spans="1:8" x14ac:dyDescent="0.2">
      <c r="A1539" s="96">
        <v>23</v>
      </c>
      <c r="B1539" s="179" t="s">
        <v>331</v>
      </c>
      <c r="C1539" s="180" t="s">
        <v>284</v>
      </c>
      <c r="D1539" s="141"/>
      <c r="E1539" s="141"/>
      <c r="F1539" s="141"/>
      <c r="G1539" s="141"/>
      <c r="H1539" s="142"/>
    </row>
    <row r="1540" spans="1:8" x14ac:dyDescent="0.2">
      <c r="A1540" s="96">
        <v>24</v>
      </c>
      <c r="B1540" s="145" t="s">
        <v>603</v>
      </c>
      <c r="C1540" s="146"/>
      <c r="D1540" s="136"/>
      <c r="E1540" s="136"/>
      <c r="F1540" s="136"/>
      <c r="G1540" s="136"/>
      <c r="H1540" s="137"/>
    </row>
    <row r="1541" spans="1:8" x14ac:dyDescent="0.2">
      <c r="A1541" s="96">
        <v>25</v>
      </c>
      <c r="B1541" s="145" t="s">
        <v>603</v>
      </c>
      <c r="C1541" s="146"/>
      <c r="D1541" s="136"/>
      <c r="E1541" s="136"/>
      <c r="F1541" s="136"/>
      <c r="G1541" s="136"/>
      <c r="H1541" s="137"/>
    </row>
    <row r="1542" spans="1:8" x14ac:dyDescent="0.2">
      <c r="A1542" s="96">
        <v>26</v>
      </c>
      <c r="B1542" s="145" t="s">
        <v>603</v>
      </c>
      <c r="C1542" s="146"/>
      <c r="D1542" s="136"/>
      <c r="E1542" s="136"/>
      <c r="F1542" s="136"/>
      <c r="G1542" s="136"/>
      <c r="H1542" s="137"/>
    </row>
    <row r="1543" spans="1:8" x14ac:dyDescent="0.2">
      <c r="A1543" s="96">
        <v>27</v>
      </c>
      <c r="B1543" s="145" t="s">
        <v>603</v>
      </c>
      <c r="C1543" s="146"/>
      <c r="D1543" s="136"/>
      <c r="E1543" s="136"/>
      <c r="F1543" s="136"/>
      <c r="G1543" s="136"/>
      <c r="H1543" s="137"/>
    </row>
    <row r="1544" spans="1:8" x14ac:dyDescent="0.2">
      <c r="A1544" s="96">
        <v>28</v>
      </c>
      <c r="B1544" s="145" t="s">
        <v>603</v>
      </c>
      <c r="C1544" s="146"/>
      <c r="D1544" s="141"/>
      <c r="E1544" s="141"/>
      <c r="F1544" s="141"/>
      <c r="G1544" s="141"/>
      <c r="H1544" s="142"/>
    </row>
    <row r="1545" spans="1:8" x14ac:dyDescent="0.2">
      <c r="A1545" s="96">
        <v>29</v>
      </c>
      <c r="B1545" s="145" t="s">
        <v>603</v>
      </c>
      <c r="C1545" s="146"/>
      <c r="D1545" s="136"/>
      <c r="E1545" s="136"/>
      <c r="F1545" s="136"/>
      <c r="G1545" s="136"/>
      <c r="H1545" s="137"/>
    </row>
    <row r="1546" spans="1:8" x14ac:dyDescent="0.2">
      <c r="A1546" s="96">
        <v>30</v>
      </c>
      <c r="B1546" s="145" t="s">
        <v>603</v>
      </c>
      <c r="C1546" s="146"/>
      <c r="D1546" s="141"/>
      <c r="E1546" s="141"/>
      <c r="F1546" s="136"/>
      <c r="G1546" s="136"/>
      <c r="H1546" s="137"/>
    </row>
    <row r="1547" spans="1:8" x14ac:dyDescent="0.2">
      <c r="A1547" s="96">
        <v>31</v>
      </c>
      <c r="B1547" s="145" t="s">
        <v>603</v>
      </c>
      <c r="C1547" s="146"/>
      <c r="D1547" s="141"/>
      <c r="E1547" s="141"/>
      <c r="F1547" s="136"/>
      <c r="G1547" s="136"/>
      <c r="H1547" s="137"/>
    </row>
    <row r="1548" spans="1:8" ht="13.5" thickBot="1" x14ac:dyDescent="0.25">
      <c r="A1548" s="103">
        <v>32</v>
      </c>
      <c r="B1548" s="147" t="s">
        <v>603</v>
      </c>
      <c r="C1548" s="148"/>
      <c r="D1548" s="143"/>
      <c r="E1548" s="143"/>
      <c r="F1548" s="143"/>
      <c r="G1548" s="143"/>
      <c r="H1548" s="144"/>
    </row>
    <row r="1549" spans="1:8" ht="6" customHeight="1" x14ac:dyDescent="0.2"/>
    <row r="1550" spans="1:8" x14ac:dyDescent="0.2">
      <c r="H1550" s="88" t="s">
        <v>772</v>
      </c>
    </row>
    <row r="1551" spans="1:8" ht="9" customHeight="1" thickBot="1" x14ac:dyDescent="0.25"/>
    <row r="1552" spans="1:8" ht="18" x14ac:dyDescent="0.25">
      <c r="A1552" s="24" t="str">
        <f>CONCATENATE('Basic Data Input'!$B$5," COUNTY")</f>
        <v>___________ COUNTY</v>
      </c>
      <c r="B1552" s="25"/>
      <c r="C1552" s="25"/>
      <c r="D1552" s="25"/>
      <c r="E1552" s="25"/>
      <c r="F1552" s="26"/>
      <c r="G1552" s="79" t="s">
        <v>26</v>
      </c>
      <c r="H1552" s="80" t="s">
        <v>27</v>
      </c>
    </row>
    <row r="1553" spans="1:8" x14ac:dyDescent="0.2">
      <c r="F1553" s="81" t="s">
        <v>28</v>
      </c>
      <c r="G1553" s="82">
        <v>100</v>
      </c>
      <c r="H1553" s="83" t="s">
        <v>29</v>
      </c>
    </row>
    <row r="1554" spans="1:8" ht="13.5" thickBot="1" x14ac:dyDescent="0.25">
      <c r="F1554" s="84" t="s">
        <v>30</v>
      </c>
      <c r="G1554" s="85">
        <v>652</v>
      </c>
      <c r="H1554" s="86" t="s">
        <v>744</v>
      </c>
    </row>
    <row r="1555" spans="1:8" x14ac:dyDescent="0.2">
      <c r="A1555" s="87" t="s">
        <v>840</v>
      </c>
      <c r="H1555" s="88"/>
    </row>
    <row r="1556" spans="1:8" ht="13.5" thickBot="1" x14ac:dyDescent="0.25"/>
    <row r="1557" spans="1:8" x14ac:dyDescent="0.2">
      <c r="A1557" s="89"/>
      <c r="B1557" s="90"/>
      <c r="C1557" s="91"/>
      <c r="D1557" s="38"/>
      <c r="E1557" s="38"/>
      <c r="F1557" s="194" t="str">
        <f>F6</f>
        <v>Estimated Disbursements Ensuing Year 2026 - 2027</v>
      </c>
      <c r="G1557" s="39"/>
      <c r="H1557" s="40"/>
    </row>
    <row r="1558" spans="1:8" x14ac:dyDescent="0.2">
      <c r="A1558" s="92"/>
      <c r="B1558" s="43" t="s">
        <v>26</v>
      </c>
      <c r="C1558" s="93"/>
      <c r="D1558" s="43" t="s">
        <v>13</v>
      </c>
      <c r="E1558" s="43" t="s">
        <v>13</v>
      </c>
      <c r="F1558" s="43" t="s">
        <v>31</v>
      </c>
      <c r="G1558" s="43" t="s">
        <v>32</v>
      </c>
      <c r="H1558" s="44"/>
    </row>
    <row r="1559" spans="1:8" x14ac:dyDescent="0.2">
      <c r="A1559" s="94"/>
      <c r="B1559" s="48" t="s">
        <v>33</v>
      </c>
      <c r="C1559" s="95"/>
      <c r="D1559" s="193" t="str">
        <f>D8</f>
        <v>2024 - 2025</v>
      </c>
      <c r="E1559" s="193" t="str">
        <f>E8</f>
        <v>2025 - 2026</v>
      </c>
      <c r="F1559" s="43" t="s">
        <v>34</v>
      </c>
      <c r="G1559" s="43" t="s">
        <v>35</v>
      </c>
      <c r="H1559" s="44" t="s">
        <v>36</v>
      </c>
    </row>
    <row r="1560" spans="1:8" x14ac:dyDescent="0.2">
      <c r="A1560" s="96"/>
      <c r="B1560" s="179" t="s">
        <v>365</v>
      </c>
      <c r="C1560" s="180" t="s">
        <v>288</v>
      </c>
      <c r="D1560" s="52">
        <v>1</v>
      </c>
      <c r="E1560" s="52">
        <v>2</v>
      </c>
      <c r="F1560" s="52">
        <v>3</v>
      </c>
      <c r="G1560" s="52">
        <v>4</v>
      </c>
      <c r="H1560" s="53">
        <v>5</v>
      </c>
    </row>
    <row r="1561" spans="1:8" x14ac:dyDescent="0.2">
      <c r="A1561" s="96">
        <v>1</v>
      </c>
      <c r="B1561" s="145" t="s">
        <v>603</v>
      </c>
      <c r="C1561" s="146"/>
      <c r="D1561" s="136"/>
      <c r="E1561" s="136"/>
      <c r="F1561" s="136"/>
      <c r="G1561" s="136"/>
      <c r="H1561" s="137"/>
    </row>
    <row r="1562" spans="1:8" x14ac:dyDescent="0.2">
      <c r="A1562" s="96">
        <v>2</v>
      </c>
      <c r="B1562" s="145" t="s">
        <v>603</v>
      </c>
      <c r="C1562" s="146"/>
      <c r="D1562" s="136"/>
      <c r="E1562" s="136"/>
      <c r="F1562" s="136"/>
      <c r="G1562" s="136"/>
      <c r="H1562" s="137"/>
    </row>
    <row r="1563" spans="1:8" x14ac:dyDescent="0.2">
      <c r="A1563" s="96">
        <v>3</v>
      </c>
      <c r="B1563" s="145" t="s">
        <v>603</v>
      </c>
      <c r="C1563" s="146"/>
      <c r="D1563" s="141"/>
      <c r="E1563" s="141"/>
      <c r="F1563" s="141"/>
      <c r="G1563" s="141"/>
      <c r="H1563" s="142"/>
    </row>
    <row r="1564" spans="1:8" x14ac:dyDescent="0.2">
      <c r="A1564" s="96">
        <v>4</v>
      </c>
      <c r="B1564" s="179"/>
      <c r="C1564" s="180" t="s">
        <v>289</v>
      </c>
      <c r="D1564" s="99">
        <f>SUM(D1532:D1548,D1561:D1563)</f>
        <v>0</v>
      </c>
      <c r="E1564" s="99">
        <f>SUM(E1532:E1548,E1561:E1563)</f>
        <v>0</v>
      </c>
      <c r="F1564" s="99">
        <f>SUM(F1532:F1548,F1561:F1563)</f>
        <v>0</v>
      </c>
      <c r="G1564" s="99">
        <f>SUM(G1532:G1548,G1561:G1563)</f>
        <v>0</v>
      </c>
      <c r="H1564" s="100">
        <f>SUM(H1532:H1548,H1561:H1563)</f>
        <v>0</v>
      </c>
    </row>
    <row r="1565" spans="1:8" x14ac:dyDescent="0.2">
      <c r="A1565" s="96">
        <v>5</v>
      </c>
      <c r="B1565" s="179" t="s">
        <v>727</v>
      </c>
      <c r="C1565" s="180" t="s">
        <v>290</v>
      </c>
      <c r="D1565" s="429"/>
      <c r="E1565" s="429"/>
      <c r="F1565" s="429"/>
      <c r="G1565" s="429"/>
      <c r="H1565" s="430"/>
    </row>
    <row r="1566" spans="1:8" x14ac:dyDescent="0.2">
      <c r="A1566" s="96">
        <v>6</v>
      </c>
      <c r="B1566" s="179" t="s">
        <v>291</v>
      </c>
      <c r="C1566" s="180" t="s">
        <v>292</v>
      </c>
      <c r="D1566" s="136"/>
      <c r="E1566" s="136"/>
      <c r="F1566" s="136"/>
      <c r="G1566" s="136"/>
      <c r="H1566" s="137"/>
    </row>
    <row r="1567" spans="1:8" x14ac:dyDescent="0.2">
      <c r="A1567" s="96">
        <v>7</v>
      </c>
      <c r="B1567" s="145" t="s">
        <v>604</v>
      </c>
      <c r="C1567" s="146"/>
      <c r="D1567" s="136"/>
      <c r="E1567" s="136"/>
      <c r="F1567" s="136"/>
      <c r="G1567" s="136"/>
      <c r="H1567" s="137"/>
    </row>
    <row r="1568" spans="1:8" x14ac:dyDescent="0.2">
      <c r="A1568" s="96">
        <v>8</v>
      </c>
      <c r="B1568" s="145" t="s">
        <v>604</v>
      </c>
      <c r="C1568" s="146"/>
      <c r="D1568" s="136"/>
      <c r="E1568" s="136"/>
      <c r="F1568" s="136"/>
      <c r="G1568" s="136"/>
      <c r="H1568" s="137"/>
    </row>
    <row r="1569" spans="1:8" x14ac:dyDescent="0.2">
      <c r="A1569" s="96">
        <v>9</v>
      </c>
      <c r="B1569" s="145" t="s">
        <v>604</v>
      </c>
      <c r="C1569" s="146"/>
      <c r="D1569" s="136"/>
      <c r="E1569" s="136"/>
      <c r="F1569" s="136"/>
      <c r="G1569" s="136"/>
      <c r="H1569" s="137"/>
    </row>
    <row r="1570" spans="1:8" x14ac:dyDescent="0.2">
      <c r="A1570" s="96">
        <v>10</v>
      </c>
      <c r="B1570" s="145" t="s">
        <v>604</v>
      </c>
      <c r="C1570" s="146"/>
      <c r="D1570" s="136"/>
      <c r="E1570" s="136"/>
      <c r="F1570" s="136"/>
      <c r="G1570" s="136"/>
      <c r="H1570" s="137"/>
    </row>
    <row r="1571" spans="1:8" x14ac:dyDescent="0.2">
      <c r="A1571" s="96">
        <v>11</v>
      </c>
      <c r="B1571" s="179"/>
      <c r="C1571" s="180" t="s">
        <v>293</v>
      </c>
      <c r="D1571" s="99">
        <f>SUM(D1566:D1570)</f>
        <v>0</v>
      </c>
      <c r="E1571" s="99">
        <f>SUM(E1566:E1570)</f>
        <v>0</v>
      </c>
      <c r="F1571" s="99">
        <f>SUM(F1566:F1570)</f>
        <v>0</v>
      </c>
      <c r="G1571" s="99">
        <f>SUM(G1566:G1570)</f>
        <v>0</v>
      </c>
      <c r="H1571" s="100">
        <f>SUM(H1566:H1570)</f>
        <v>0</v>
      </c>
    </row>
    <row r="1572" spans="1:8" x14ac:dyDescent="0.2">
      <c r="A1572" s="96">
        <v>12</v>
      </c>
      <c r="B1572" s="179" t="s">
        <v>738</v>
      </c>
      <c r="C1572" s="180" t="s">
        <v>294</v>
      </c>
      <c r="D1572" s="429"/>
      <c r="E1572" s="429"/>
      <c r="F1572" s="429"/>
      <c r="G1572" s="429"/>
      <c r="H1572" s="430"/>
    </row>
    <row r="1573" spans="1:8" x14ac:dyDescent="0.2">
      <c r="A1573" s="96">
        <v>13</v>
      </c>
      <c r="B1573" s="179" t="s">
        <v>295</v>
      </c>
      <c r="C1573" s="180" t="s">
        <v>296</v>
      </c>
      <c r="D1573" s="136"/>
      <c r="E1573" s="136"/>
      <c r="F1573" s="136"/>
      <c r="G1573" s="136"/>
      <c r="H1573" s="137"/>
    </row>
    <row r="1574" spans="1:8" x14ac:dyDescent="0.2">
      <c r="A1574" s="96">
        <v>14</v>
      </c>
      <c r="B1574" s="145" t="s">
        <v>605</v>
      </c>
      <c r="C1574" s="146"/>
      <c r="D1574" s="141"/>
      <c r="E1574" s="141"/>
      <c r="F1574" s="141"/>
      <c r="G1574" s="141"/>
      <c r="H1574" s="142"/>
    </row>
    <row r="1575" spans="1:8" x14ac:dyDescent="0.2">
      <c r="A1575" s="96">
        <v>15</v>
      </c>
      <c r="B1575" s="145" t="s">
        <v>605</v>
      </c>
      <c r="C1575" s="146"/>
      <c r="D1575" s="141"/>
      <c r="E1575" s="141"/>
      <c r="F1575" s="141"/>
      <c r="G1575" s="141"/>
      <c r="H1575" s="142"/>
    </row>
    <row r="1576" spans="1:8" x14ac:dyDescent="0.2">
      <c r="A1576" s="96">
        <v>16</v>
      </c>
      <c r="B1576" s="179"/>
      <c r="C1576" s="180" t="s">
        <v>297</v>
      </c>
      <c r="D1576" s="99">
        <f>SUM(D1573:D1575)</f>
        <v>0</v>
      </c>
      <c r="E1576" s="99">
        <f>SUM(E1573:E1575)</f>
        <v>0</v>
      </c>
      <c r="F1576" s="99">
        <f>SUM(F1573:F1575)</f>
        <v>0</v>
      </c>
      <c r="G1576" s="99">
        <f>SUM(G1573:G1575)</f>
        <v>0</v>
      </c>
      <c r="H1576" s="100">
        <f>SUM(H1573:H1575)</f>
        <v>0</v>
      </c>
    </row>
    <row r="1577" spans="1:8" x14ac:dyDescent="0.2">
      <c r="A1577" s="96">
        <v>17</v>
      </c>
      <c r="B1577" s="179" t="s">
        <v>739</v>
      </c>
      <c r="C1577" s="180" t="s">
        <v>298</v>
      </c>
      <c r="D1577" s="429"/>
      <c r="E1577" s="429"/>
      <c r="F1577" s="429"/>
      <c r="G1577" s="429"/>
      <c r="H1577" s="430"/>
    </row>
    <row r="1578" spans="1:8" x14ac:dyDescent="0.2">
      <c r="A1578" s="96">
        <v>18</v>
      </c>
      <c r="B1578" s="179" t="s">
        <v>301</v>
      </c>
      <c r="C1578" s="180" t="s">
        <v>302</v>
      </c>
      <c r="D1578" s="136"/>
      <c r="E1578" s="136"/>
      <c r="F1578" s="136"/>
      <c r="G1578" s="136"/>
      <c r="H1578" s="137"/>
    </row>
    <row r="1579" spans="1:8" x14ac:dyDescent="0.2">
      <c r="A1579" s="96">
        <v>19</v>
      </c>
      <c r="B1579" s="179" t="s">
        <v>332</v>
      </c>
      <c r="C1579" s="180" t="s">
        <v>300</v>
      </c>
      <c r="D1579" s="136"/>
      <c r="E1579" s="136"/>
      <c r="F1579" s="136"/>
      <c r="G1579" s="136"/>
      <c r="H1579" s="137"/>
    </row>
    <row r="1580" spans="1:8" x14ac:dyDescent="0.2">
      <c r="A1580" s="96">
        <v>20</v>
      </c>
      <c r="B1580" s="145" t="s">
        <v>606</v>
      </c>
      <c r="C1580" s="146"/>
      <c r="D1580" s="141"/>
      <c r="E1580" s="141"/>
      <c r="F1580" s="141"/>
      <c r="G1580" s="141"/>
      <c r="H1580" s="142"/>
    </row>
    <row r="1581" spans="1:8" x14ac:dyDescent="0.2">
      <c r="A1581" s="96">
        <v>21</v>
      </c>
      <c r="B1581" s="145" t="s">
        <v>606</v>
      </c>
      <c r="C1581" s="146"/>
      <c r="D1581" s="136"/>
      <c r="E1581" s="136"/>
      <c r="F1581" s="136"/>
      <c r="G1581" s="136"/>
      <c r="H1581" s="137"/>
    </row>
    <row r="1582" spans="1:8" x14ac:dyDescent="0.2">
      <c r="A1582" s="96">
        <v>22</v>
      </c>
      <c r="B1582" s="145" t="s">
        <v>606</v>
      </c>
      <c r="C1582" s="146"/>
      <c r="D1582" s="141"/>
      <c r="E1582" s="141"/>
      <c r="F1582" s="141"/>
      <c r="G1582" s="141"/>
      <c r="H1582" s="142"/>
    </row>
    <row r="1583" spans="1:8" x14ac:dyDescent="0.2">
      <c r="A1583" s="96">
        <v>23</v>
      </c>
      <c r="B1583" s="145" t="s">
        <v>606</v>
      </c>
      <c r="C1583" s="146"/>
      <c r="D1583" s="141"/>
      <c r="E1583" s="141"/>
      <c r="F1583" s="141"/>
      <c r="G1583" s="141"/>
      <c r="H1583" s="142"/>
    </row>
    <row r="1584" spans="1:8" x14ac:dyDescent="0.2">
      <c r="A1584" s="96">
        <v>24</v>
      </c>
      <c r="B1584" s="179"/>
      <c r="C1584" s="180" t="s">
        <v>307</v>
      </c>
      <c r="D1584" s="99">
        <f>SUM(D1578:D1583)</f>
        <v>0</v>
      </c>
      <c r="E1584" s="99">
        <f>SUM(E1578:E1583)</f>
        <v>0</v>
      </c>
      <c r="F1584" s="99">
        <f>SUM(F1578:F1583)</f>
        <v>0</v>
      </c>
      <c r="G1584" s="99">
        <f>SUM(G1578:G1583)</f>
        <v>0</v>
      </c>
      <c r="H1584" s="100">
        <f>SUM(H1578:H1583)</f>
        <v>0</v>
      </c>
    </row>
    <row r="1585" spans="1:8" ht="13.5" thickBot="1" x14ac:dyDescent="0.25">
      <c r="A1585" s="103">
        <v>25</v>
      </c>
      <c r="B1585" s="185"/>
      <c r="C1585" s="187" t="s">
        <v>841</v>
      </c>
      <c r="D1585" s="106">
        <f>D1530+D1564+D1571+D1576+D1584</f>
        <v>0</v>
      </c>
      <c r="E1585" s="106">
        <f>E1530+E1564+E1571+E1576+E1584</f>
        <v>0</v>
      </c>
      <c r="F1585" s="106">
        <f>F1530+F1564+F1571+F1576+F1584</f>
        <v>0</v>
      </c>
      <c r="G1585" s="106">
        <f>G1530+G1564+G1571+G1576+G1584</f>
        <v>0</v>
      </c>
      <c r="H1585" s="107">
        <f>H1530+H1564+H1571+H1576+H1584</f>
        <v>0</v>
      </c>
    </row>
    <row r="1586" spans="1:8" x14ac:dyDescent="0.2">
      <c r="C1586" s="77" t="s">
        <v>747</v>
      </c>
    </row>
    <row r="1587" spans="1:8" x14ac:dyDescent="0.2">
      <c r="H1587" s="88"/>
    </row>
    <row r="1588" spans="1:8" x14ac:dyDescent="0.2">
      <c r="B1588" s="87" t="s">
        <v>309</v>
      </c>
    </row>
    <row r="1589" spans="1:8" ht="9" customHeight="1" x14ac:dyDescent="0.2">
      <c r="B1589" s="4"/>
    </row>
    <row r="1590" spans="1:8" x14ac:dyDescent="0.2">
      <c r="B1590" s="109" t="str">
        <f>B84</f>
        <v>Request is hereby made for the adoption of the estimated budget disbursements for the fiscal year July 1, 2026, through June 30, 2027, as indicated in Column (3).</v>
      </c>
    </row>
    <row r="1591" spans="1:8" x14ac:dyDescent="0.2">
      <c r="B1591" s="4"/>
      <c r="C1591" s="87"/>
    </row>
    <row r="1592" spans="1:8" x14ac:dyDescent="0.2">
      <c r="C1592" s="138" t="s">
        <v>1016</v>
      </c>
      <c r="D1592" s="138" t="s">
        <v>310</v>
      </c>
      <c r="E1592" s="138"/>
      <c r="F1592" s="78" t="s">
        <v>311</v>
      </c>
    </row>
    <row r="1593" spans="1:8" x14ac:dyDescent="0.2">
      <c r="D1593" s="78" t="s">
        <v>312</v>
      </c>
      <c r="F1593" s="78" t="s">
        <v>313</v>
      </c>
    </row>
    <row r="1594" spans="1:8" x14ac:dyDescent="0.2">
      <c r="C1594" s="4"/>
      <c r="D1594" s="4"/>
      <c r="E1594" s="4"/>
      <c r="F1594" s="4"/>
      <c r="H1594" s="88" t="s">
        <v>774</v>
      </c>
    </row>
    <row r="1595" spans="1:8" ht="9" customHeight="1" thickBot="1" x14ac:dyDescent="0.25"/>
    <row r="1596" spans="1:8" ht="18" x14ac:dyDescent="0.25">
      <c r="A1596" s="24" t="str">
        <f>CONCATENATE('Basic Data Input'!$B$5," COUNTY")</f>
        <v>___________ COUNTY</v>
      </c>
      <c r="B1596" s="25"/>
      <c r="C1596" s="25"/>
      <c r="D1596" s="25"/>
      <c r="E1596" s="25"/>
      <c r="F1596" s="26"/>
      <c r="G1596" s="79" t="s">
        <v>26</v>
      </c>
      <c r="H1596" s="80" t="s">
        <v>27</v>
      </c>
    </row>
    <row r="1597" spans="1:8" x14ac:dyDescent="0.2">
      <c r="F1597" s="81" t="s">
        <v>28</v>
      </c>
      <c r="G1597" s="82">
        <v>100</v>
      </c>
      <c r="H1597" s="83" t="s">
        <v>29</v>
      </c>
    </row>
    <row r="1598" spans="1:8" ht="13.5" thickBot="1" x14ac:dyDescent="0.25">
      <c r="F1598" s="84" t="s">
        <v>30</v>
      </c>
      <c r="G1598" s="85">
        <v>653</v>
      </c>
      <c r="H1598" s="86" t="s">
        <v>748</v>
      </c>
    </row>
    <row r="1599" spans="1:8" x14ac:dyDescent="0.2">
      <c r="A1599" s="87" t="s">
        <v>840</v>
      </c>
      <c r="H1599" s="88"/>
    </row>
    <row r="1600" spans="1:8" ht="13.5" thickBot="1" x14ac:dyDescent="0.25"/>
    <row r="1601" spans="1:8" x14ac:dyDescent="0.2">
      <c r="A1601" s="89"/>
      <c r="B1601" s="90"/>
      <c r="C1601" s="91"/>
      <c r="D1601" s="38"/>
      <c r="E1601" s="38"/>
      <c r="F1601" s="194" t="str">
        <f>F6</f>
        <v>Estimated Disbursements Ensuing Year 2026 - 2027</v>
      </c>
      <c r="G1601" s="39"/>
      <c r="H1601" s="40"/>
    </row>
    <row r="1602" spans="1:8" x14ac:dyDescent="0.2">
      <c r="A1602" s="92"/>
      <c r="B1602" s="43" t="s">
        <v>26</v>
      </c>
      <c r="C1602" s="93"/>
      <c r="D1602" s="43" t="s">
        <v>13</v>
      </c>
      <c r="E1602" s="43" t="s">
        <v>13</v>
      </c>
      <c r="F1602" s="43" t="s">
        <v>31</v>
      </c>
      <c r="G1602" s="43" t="s">
        <v>32</v>
      </c>
      <c r="H1602" s="44"/>
    </row>
    <row r="1603" spans="1:8" x14ac:dyDescent="0.2">
      <c r="A1603" s="94"/>
      <c r="B1603" s="48" t="s">
        <v>33</v>
      </c>
      <c r="C1603" s="95"/>
      <c r="D1603" s="193" t="str">
        <f>D8</f>
        <v>2024 - 2025</v>
      </c>
      <c r="E1603" s="193" t="str">
        <f>E8</f>
        <v>2025 - 2026</v>
      </c>
      <c r="F1603" s="43" t="s">
        <v>34</v>
      </c>
      <c r="G1603" s="43" t="s">
        <v>35</v>
      </c>
      <c r="H1603" s="44" t="s">
        <v>36</v>
      </c>
    </row>
    <row r="1604" spans="1:8" x14ac:dyDescent="0.2">
      <c r="A1604" s="96"/>
      <c r="B1604" s="179" t="s">
        <v>250</v>
      </c>
      <c r="C1604" s="180" t="s">
        <v>241</v>
      </c>
      <c r="D1604" s="52">
        <v>1</v>
      </c>
      <c r="E1604" s="52">
        <v>2</v>
      </c>
      <c r="F1604" s="52">
        <v>3</v>
      </c>
      <c r="G1604" s="52">
        <v>4</v>
      </c>
      <c r="H1604" s="53">
        <v>5</v>
      </c>
    </row>
    <row r="1605" spans="1:8" x14ac:dyDescent="0.2">
      <c r="A1605" s="96">
        <v>1</v>
      </c>
      <c r="B1605" s="179" t="s">
        <v>242</v>
      </c>
      <c r="C1605" s="180" t="s">
        <v>243</v>
      </c>
      <c r="D1605" s="136"/>
      <c r="E1605" s="136"/>
      <c r="F1605" s="136"/>
      <c r="G1605" s="136"/>
      <c r="H1605" s="137"/>
    </row>
    <row r="1606" spans="1:8" x14ac:dyDescent="0.2">
      <c r="A1606" s="96">
        <v>2</v>
      </c>
      <c r="B1606" s="179" t="s">
        <v>244</v>
      </c>
      <c r="C1606" s="180" t="s">
        <v>245</v>
      </c>
      <c r="D1606" s="136"/>
      <c r="E1606" s="136"/>
      <c r="F1606" s="136"/>
      <c r="G1606" s="136"/>
      <c r="H1606" s="137"/>
    </row>
    <row r="1607" spans="1:8" x14ac:dyDescent="0.2">
      <c r="A1607" s="96">
        <v>3</v>
      </c>
      <c r="B1607" s="179" t="s">
        <v>246</v>
      </c>
      <c r="C1607" s="180" t="s">
        <v>247</v>
      </c>
      <c r="D1607" s="141"/>
      <c r="E1607" s="141"/>
      <c r="F1607" s="141"/>
      <c r="G1607" s="141"/>
      <c r="H1607" s="142"/>
    </row>
    <row r="1608" spans="1:8" x14ac:dyDescent="0.2">
      <c r="A1608" s="96">
        <v>4</v>
      </c>
      <c r="B1608" s="179" t="s">
        <v>248</v>
      </c>
      <c r="C1608" s="180" t="s">
        <v>249</v>
      </c>
      <c r="D1608" s="136"/>
      <c r="E1608" s="136"/>
      <c r="F1608" s="136"/>
      <c r="G1608" s="136"/>
      <c r="H1608" s="137"/>
    </row>
    <row r="1609" spans="1:8" x14ac:dyDescent="0.2">
      <c r="A1609" s="96">
        <v>5</v>
      </c>
      <c r="B1609" s="179" t="s">
        <v>251</v>
      </c>
      <c r="C1609" s="180" t="s">
        <v>252</v>
      </c>
      <c r="D1609" s="141"/>
      <c r="E1609" s="141"/>
      <c r="F1609" s="141"/>
      <c r="G1609" s="141"/>
      <c r="H1609" s="142"/>
    </row>
    <row r="1610" spans="1:8" x14ac:dyDescent="0.2">
      <c r="A1610" s="96">
        <v>6</v>
      </c>
      <c r="B1610" s="145" t="s">
        <v>602</v>
      </c>
      <c r="C1610" s="146"/>
      <c r="D1610" s="136"/>
      <c r="E1610" s="136"/>
      <c r="F1610" s="136"/>
      <c r="G1610" s="136"/>
      <c r="H1610" s="137"/>
    </row>
    <row r="1611" spans="1:8" x14ac:dyDescent="0.2">
      <c r="A1611" s="96">
        <v>7</v>
      </c>
      <c r="B1611" s="145" t="s">
        <v>602</v>
      </c>
      <c r="C1611" s="146"/>
      <c r="D1611" s="136"/>
      <c r="E1611" s="136"/>
      <c r="F1611" s="136"/>
      <c r="G1611" s="136"/>
      <c r="H1611" s="137"/>
    </row>
    <row r="1612" spans="1:8" x14ac:dyDescent="0.2">
      <c r="A1612" s="96">
        <v>8</v>
      </c>
      <c r="B1612" s="145" t="s">
        <v>602</v>
      </c>
      <c r="C1612" s="146"/>
      <c r="D1612" s="136"/>
      <c r="E1612" s="136"/>
      <c r="F1612" s="136"/>
      <c r="G1612" s="136"/>
      <c r="H1612" s="137"/>
    </row>
    <row r="1613" spans="1:8" x14ac:dyDescent="0.2">
      <c r="A1613" s="96">
        <v>9</v>
      </c>
      <c r="B1613" s="145" t="s">
        <v>602</v>
      </c>
      <c r="C1613" s="146"/>
      <c r="D1613" s="136"/>
      <c r="E1613" s="136"/>
      <c r="F1613" s="136"/>
      <c r="G1613" s="136"/>
      <c r="H1613" s="137"/>
    </row>
    <row r="1614" spans="1:8" x14ac:dyDescent="0.2">
      <c r="A1614" s="96">
        <v>10</v>
      </c>
      <c r="B1614" s="145" t="s">
        <v>602</v>
      </c>
      <c r="C1614" s="146"/>
      <c r="D1614" s="136"/>
      <c r="E1614" s="136"/>
      <c r="F1614" s="136"/>
      <c r="G1614" s="136"/>
      <c r="H1614" s="137"/>
    </row>
    <row r="1615" spans="1:8" x14ac:dyDescent="0.2">
      <c r="A1615" s="96">
        <v>11</v>
      </c>
      <c r="B1615" s="145" t="s">
        <v>602</v>
      </c>
      <c r="C1615" s="146"/>
      <c r="D1615" s="136"/>
      <c r="E1615" s="136"/>
      <c r="F1615" s="136"/>
      <c r="G1615" s="136"/>
      <c r="H1615" s="137"/>
    </row>
    <row r="1616" spans="1:8" x14ac:dyDescent="0.2">
      <c r="A1616" s="96">
        <v>12</v>
      </c>
      <c r="B1616" s="145" t="s">
        <v>602</v>
      </c>
      <c r="C1616" s="146"/>
      <c r="D1616" s="136"/>
      <c r="E1616" s="136"/>
      <c r="F1616" s="136"/>
      <c r="G1616" s="136"/>
      <c r="H1616" s="137"/>
    </row>
    <row r="1617" spans="1:8" x14ac:dyDescent="0.2">
      <c r="A1617" s="96">
        <v>13</v>
      </c>
      <c r="B1617" s="145" t="s">
        <v>602</v>
      </c>
      <c r="C1617" s="146"/>
      <c r="D1617" s="136"/>
      <c r="E1617" s="136"/>
      <c r="F1617" s="136"/>
      <c r="G1617" s="136"/>
      <c r="H1617" s="137"/>
    </row>
    <row r="1618" spans="1:8" x14ac:dyDescent="0.2">
      <c r="A1618" s="96">
        <v>14</v>
      </c>
      <c r="B1618" s="179"/>
      <c r="C1618" s="180" t="s">
        <v>261</v>
      </c>
      <c r="D1618" s="101">
        <f>SUM(D1605:D1617)</f>
        <v>0</v>
      </c>
      <c r="E1618" s="101">
        <f>SUM(E1605:E1617)</f>
        <v>0</v>
      </c>
      <c r="F1618" s="101">
        <f>SUM(F1605:F1617)</f>
        <v>0</v>
      </c>
      <c r="G1618" s="101">
        <f>SUM(G1605:G1617)</f>
        <v>0</v>
      </c>
      <c r="H1618" s="102">
        <f>SUM(H1605:H1617)</f>
        <v>0</v>
      </c>
    </row>
    <row r="1619" spans="1:8" x14ac:dyDescent="0.2">
      <c r="A1619" s="96">
        <v>15</v>
      </c>
      <c r="B1619" s="179" t="s">
        <v>365</v>
      </c>
      <c r="C1619" s="180" t="s">
        <v>263</v>
      </c>
      <c r="D1619" s="429"/>
      <c r="E1619" s="429"/>
      <c r="F1619" s="429"/>
      <c r="G1619" s="429"/>
      <c r="H1619" s="430"/>
    </row>
    <row r="1620" spans="1:8" x14ac:dyDescent="0.2">
      <c r="A1620" s="96">
        <v>16</v>
      </c>
      <c r="B1620" s="179" t="s">
        <v>264</v>
      </c>
      <c r="C1620" s="180" t="s">
        <v>265</v>
      </c>
      <c r="D1620" s="136"/>
      <c r="E1620" s="136"/>
      <c r="F1620" s="136"/>
      <c r="G1620" s="136"/>
      <c r="H1620" s="137"/>
    </row>
    <row r="1621" spans="1:8" x14ac:dyDescent="0.2">
      <c r="A1621" s="96">
        <v>17</v>
      </c>
      <c r="B1621" s="179" t="s">
        <v>266</v>
      </c>
      <c r="C1621" s="180" t="s">
        <v>267</v>
      </c>
      <c r="D1621" s="136"/>
      <c r="E1621" s="136"/>
      <c r="F1621" s="136"/>
      <c r="G1621" s="136"/>
      <c r="H1621" s="137"/>
    </row>
    <row r="1622" spans="1:8" x14ac:dyDescent="0.2">
      <c r="A1622" s="96">
        <v>18</v>
      </c>
      <c r="B1622" s="179" t="s">
        <v>273</v>
      </c>
      <c r="C1622" s="180" t="s">
        <v>330</v>
      </c>
      <c r="D1622" s="136"/>
      <c r="E1622" s="136"/>
      <c r="F1622" s="136"/>
      <c r="G1622" s="136"/>
      <c r="H1622" s="137"/>
    </row>
    <row r="1623" spans="1:8" x14ac:dyDescent="0.2">
      <c r="A1623" s="96">
        <v>19</v>
      </c>
      <c r="B1623" s="179"/>
      <c r="C1623" s="180" t="s">
        <v>277</v>
      </c>
      <c r="D1623" s="447"/>
      <c r="E1623" s="447"/>
      <c r="F1623" s="447"/>
      <c r="G1623" s="447"/>
      <c r="H1623" s="448"/>
    </row>
    <row r="1624" spans="1:8" x14ac:dyDescent="0.2">
      <c r="A1624" s="96">
        <v>20</v>
      </c>
      <c r="B1624" s="179" t="s">
        <v>694</v>
      </c>
      <c r="C1624" s="180" t="s">
        <v>278</v>
      </c>
      <c r="D1624" s="141"/>
      <c r="E1624" s="141"/>
      <c r="F1624" s="141"/>
      <c r="G1624" s="141"/>
      <c r="H1624" s="142"/>
    </row>
    <row r="1625" spans="1:8" x14ac:dyDescent="0.2">
      <c r="A1625" s="96">
        <v>21</v>
      </c>
      <c r="B1625" s="179" t="s">
        <v>279</v>
      </c>
      <c r="C1625" s="180" t="s">
        <v>280</v>
      </c>
      <c r="D1625" s="136"/>
      <c r="E1625" s="136"/>
      <c r="F1625" s="136"/>
      <c r="G1625" s="136"/>
      <c r="H1625" s="137"/>
    </row>
    <row r="1626" spans="1:8" x14ac:dyDescent="0.2">
      <c r="A1626" s="96">
        <v>22</v>
      </c>
      <c r="B1626" s="179" t="s">
        <v>281</v>
      </c>
      <c r="C1626" s="180" t="s">
        <v>282</v>
      </c>
      <c r="D1626" s="141"/>
      <c r="E1626" s="141"/>
      <c r="F1626" s="141"/>
      <c r="G1626" s="141"/>
      <c r="H1626" s="142"/>
    </row>
    <row r="1627" spans="1:8" x14ac:dyDescent="0.2">
      <c r="A1627" s="96">
        <v>23</v>
      </c>
      <c r="B1627" s="179" t="s">
        <v>331</v>
      </c>
      <c r="C1627" s="180" t="s">
        <v>284</v>
      </c>
      <c r="D1627" s="141"/>
      <c r="E1627" s="141"/>
      <c r="F1627" s="141"/>
      <c r="G1627" s="141"/>
      <c r="H1627" s="142"/>
    </row>
    <row r="1628" spans="1:8" x14ac:dyDescent="0.2">
      <c r="A1628" s="96">
        <v>24</v>
      </c>
      <c r="B1628" s="145" t="s">
        <v>603</v>
      </c>
      <c r="C1628" s="146"/>
      <c r="D1628" s="136"/>
      <c r="E1628" s="136"/>
      <c r="F1628" s="136"/>
      <c r="G1628" s="136"/>
      <c r="H1628" s="137"/>
    </row>
    <row r="1629" spans="1:8" x14ac:dyDescent="0.2">
      <c r="A1629" s="96">
        <v>25</v>
      </c>
      <c r="B1629" s="145" t="s">
        <v>603</v>
      </c>
      <c r="C1629" s="146"/>
      <c r="D1629" s="136"/>
      <c r="E1629" s="136"/>
      <c r="F1629" s="136"/>
      <c r="G1629" s="136"/>
      <c r="H1629" s="137"/>
    </row>
    <row r="1630" spans="1:8" x14ac:dyDescent="0.2">
      <c r="A1630" s="96">
        <v>26</v>
      </c>
      <c r="B1630" s="145" t="s">
        <v>603</v>
      </c>
      <c r="C1630" s="146"/>
      <c r="D1630" s="136"/>
      <c r="E1630" s="136"/>
      <c r="F1630" s="136"/>
      <c r="G1630" s="136"/>
      <c r="H1630" s="137"/>
    </row>
    <row r="1631" spans="1:8" x14ac:dyDescent="0.2">
      <c r="A1631" s="96">
        <v>27</v>
      </c>
      <c r="B1631" s="145" t="s">
        <v>603</v>
      </c>
      <c r="C1631" s="146"/>
      <c r="D1631" s="136"/>
      <c r="E1631" s="136"/>
      <c r="F1631" s="136"/>
      <c r="G1631" s="136"/>
      <c r="H1631" s="137"/>
    </row>
    <row r="1632" spans="1:8" x14ac:dyDescent="0.2">
      <c r="A1632" s="96">
        <v>28</v>
      </c>
      <c r="B1632" s="145" t="s">
        <v>603</v>
      </c>
      <c r="C1632" s="146"/>
      <c r="D1632" s="141"/>
      <c r="E1632" s="141"/>
      <c r="F1632" s="141"/>
      <c r="G1632" s="141"/>
      <c r="H1632" s="142"/>
    </row>
    <row r="1633" spans="1:8" x14ac:dyDescent="0.2">
      <c r="A1633" s="96">
        <v>29</v>
      </c>
      <c r="B1633" s="145" t="s">
        <v>603</v>
      </c>
      <c r="C1633" s="146"/>
      <c r="D1633" s="136"/>
      <c r="E1633" s="136"/>
      <c r="F1633" s="136"/>
      <c r="G1633" s="136"/>
      <c r="H1633" s="137"/>
    </row>
    <row r="1634" spans="1:8" x14ac:dyDescent="0.2">
      <c r="A1634" s="96">
        <v>30</v>
      </c>
      <c r="B1634" s="145" t="s">
        <v>603</v>
      </c>
      <c r="C1634" s="146"/>
      <c r="D1634" s="141"/>
      <c r="E1634" s="141"/>
      <c r="F1634" s="136"/>
      <c r="G1634" s="136"/>
      <c r="H1634" s="137"/>
    </row>
    <row r="1635" spans="1:8" x14ac:dyDescent="0.2">
      <c r="A1635" s="96">
        <v>31</v>
      </c>
      <c r="B1635" s="145" t="s">
        <v>603</v>
      </c>
      <c r="C1635" s="146"/>
      <c r="D1635" s="141"/>
      <c r="E1635" s="141"/>
      <c r="F1635" s="136"/>
      <c r="G1635" s="136"/>
      <c r="H1635" s="137"/>
    </row>
    <row r="1636" spans="1:8" ht="13.5" thickBot="1" x14ac:dyDescent="0.25">
      <c r="A1636" s="103">
        <v>32</v>
      </c>
      <c r="B1636" s="147" t="s">
        <v>603</v>
      </c>
      <c r="C1636" s="148"/>
      <c r="D1636" s="143"/>
      <c r="E1636" s="143"/>
      <c r="F1636" s="143"/>
      <c r="G1636" s="143"/>
      <c r="H1636" s="144"/>
    </row>
    <row r="1637" spans="1:8" ht="6" customHeight="1" x14ac:dyDescent="0.2"/>
    <row r="1638" spans="1:8" x14ac:dyDescent="0.2">
      <c r="H1638" s="88" t="s">
        <v>776</v>
      </c>
    </row>
    <row r="1639" spans="1:8" ht="9" customHeight="1" thickBot="1" x14ac:dyDescent="0.25"/>
    <row r="1640" spans="1:8" ht="18" x14ac:dyDescent="0.25">
      <c r="A1640" s="24" t="str">
        <f>CONCATENATE('Basic Data Input'!$B$5," COUNTY")</f>
        <v>___________ COUNTY</v>
      </c>
      <c r="B1640" s="25"/>
      <c r="C1640" s="25"/>
      <c r="D1640" s="25"/>
      <c r="E1640" s="25"/>
      <c r="F1640" s="26"/>
      <c r="G1640" s="79" t="s">
        <v>26</v>
      </c>
      <c r="H1640" s="80" t="s">
        <v>27</v>
      </c>
    </row>
    <row r="1641" spans="1:8" x14ac:dyDescent="0.2">
      <c r="F1641" s="81" t="s">
        <v>28</v>
      </c>
      <c r="G1641" s="82">
        <v>100</v>
      </c>
      <c r="H1641" s="83" t="s">
        <v>29</v>
      </c>
    </row>
    <row r="1642" spans="1:8" ht="13.5" thickBot="1" x14ac:dyDescent="0.25">
      <c r="F1642" s="84" t="s">
        <v>30</v>
      </c>
      <c r="G1642" s="85">
        <v>653</v>
      </c>
      <c r="H1642" s="86" t="s">
        <v>748</v>
      </c>
    </row>
    <row r="1643" spans="1:8" x14ac:dyDescent="0.2">
      <c r="A1643" s="87" t="s">
        <v>840</v>
      </c>
      <c r="H1643" s="88"/>
    </row>
    <row r="1644" spans="1:8" ht="13.5" thickBot="1" x14ac:dyDescent="0.25"/>
    <row r="1645" spans="1:8" x14ac:dyDescent="0.2">
      <c r="A1645" s="89"/>
      <c r="B1645" s="90"/>
      <c r="C1645" s="91"/>
      <c r="D1645" s="38"/>
      <c r="E1645" s="38"/>
      <c r="F1645" s="194" t="str">
        <f>F6</f>
        <v>Estimated Disbursements Ensuing Year 2026 - 2027</v>
      </c>
      <c r="G1645" s="39"/>
      <c r="H1645" s="40"/>
    </row>
    <row r="1646" spans="1:8" x14ac:dyDescent="0.2">
      <c r="A1646" s="92"/>
      <c r="B1646" s="43" t="s">
        <v>26</v>
      </c>
      <c r="C1646" s="93"/>
      <c r="D1646" s="43" t="s">
        <v>13</v>
      </c>
      <c r="E1646" s="43" t="s">
        <v>13</v>
      </c>
      <c r="F1646" s="43" t="s">
        <v>31</v>
      </c>
      <c r="G1646" s="43" t="s">
        <v>32</v>
      </c>
      <c r="H1646" s="44"/>
    </row>
    <row r="1647" spans="1:8" x14ac:dyDescent="0.2">
      <c r="A1647" s="94"/>
      <c r="B1647" s="48" t="s">
        <v>33</v>
      </c>
      <c r="C1647" s="95"/>
      <c r="D1647" s="193" t="str">
        <f>D8</f>
        <v>2024 - 2025</v>
      </c>
      <c r="E1647" s="193" t="str">
        <f>E8</f>
        <v>2025 - 2026</v>
      </c>
      <c r="F1647" s="43" t="s">
        <v>34</v>
      </c>
      <c r="G1647" s="43" t="s">
        <v>35</v>
      </c>
      <c r="H1647" s="44" t="s">
        <v>36</v>
      </c>
    </row>
    <row r="1648" spans="1:8" x14ac:dyDescent="0.2">
      <c r="A1648" s="96"/>
      <c r="B1648" s="179" t="s">
        <v>365</v>
      </c>
      <c r="C1648" s="180" t="s">
        <v>288</v>
      </c>
      <c r="D1648" s="52">
        <v>1</v>
      </c>
      <c r="E1648" s="52">
        <v>2</v>
      </c>
      <c r="F1648" s="52">
        <v>3</v>
      </c>
      <c r="G1648" s="52">
        <v>4</v>
      </c>
      <c r="H1648" s="53">
        <v>5</v>
      </c>
    </row>
    <row r="1649" spans="1:8" x14ac:dyDescent="0.2">
      <c r="A1649" s="96">
        <v>1</v>
      </c>
      <c r="B1649" s="145" t="s">
        <v>603</v>
      </c>
      <c r="C1649" s="146"/>
      <c r="D1649" s="136"/>
      <c r="E1649" s="136"/>
      <c r="F1649" s="136"/>
      <c r="G1649" s="136"/>
      <c r="H1649" s="137"/>
    </row>
    <row r="1650" spans="1:8" x14ac:dyDescent="0.2">
      <c r="A1650" s="96">
        <v>2</v>
      </c>
      <c r="B1650" s="145" t="s">
        <v>603</v>
      </c>
      <c r="C1650" s="146"/>
      <c r="D1650" s="136"/>
      <c r="E1650" s="136"/>
      <c r="F1650" s="136"/>
      <c r="G1650" s="136"/>
      <c r="H1650" s="137"/>
    </row>
    <row r="1651" spans="1:8" x14ac:dyDescent="0.2">
      <c r="A1651" s="96">
        <v>3</v>
      </c>
      <c r="B1651" s="145" t="s">
        <v>603</v>
      </c>
      <c r="C1651" s="146"/>
      <c r="D1651" s="141"/>
      <c r="E1651" s="141"/>
      <c r="F1651" s="141"/>
      <c r="G1651" s="141"/>
      <c r="H1651" s="142"/>
    </row>
    <row r="1652" spans="1:8" x14ac:dyDescent="0.2">
      <c r="A1652" s="96">
        <v>4</v>
      </c>
      <c r="B1652" s="179"/>
      <c r="C1652" s="180" t="s">
        <v>289</v>
      </c>
      <c r="D1652" s="99">
        <f>SUM(D1620:D1636,D1649:D1651)</f>
        <v>0</v>
      </c>
      <c r="E1652" s="99">
        <f>SUM(E1620:E1636,E1649:E1651)</f>
        <v>0</v>
      </c>
      <c r="F1652" s="99">
        <f>SUM(F1620:F1636,F1649:F1651)</f>
        <v>0</v>
      </c>
      <c r="G1652" s="99">
        <f>SUM(G1620:G1636,G1649:G1651)</f>
        <v>0</v>
      </c>
      <c r="H1652" s="100">
        <f>SUM(H1620:H1636,H1649:H1651)</f>
        <v>0</v>
      </c>
    </row>
    <row r="1653" spans="1:8" x14ac:dyDescent="0.2">
      <c r="A1653" s="96">
        <v>5</v>
      </c>
      <c r="B1653" s="179" t="s">
        <v>727</v>
      </c>
      <c r="C1653" s="180" t="s">
        <v>290</v>
      </c>
      <c r="D1653" s="429"/>
      <c r="E1653" s="429"/>
      <c r="F1653" s="429"/>
      <c r="G1653" s="429"/>
      <c r="H1653" s="430"/>
    </row>
    <row r="1654" spans="1:8" x14ac:dyDescent="0.2">
      <c r="A1654" s="96">
        <v>6</v>
      </c>
      <c r="B1654" s="179" t="s">
        <v>291</v>
      </c>
      <c r="C1654" s="180" t="s">
        <v>292</v>
      </c>
      <c r="D1654" s="136"/>
      <c r="E1654" s="136"/>
      <c r="F1654" s="136"/>
      <c r="G1654" s="136"/>
      <c r="H1654" s="137"/>
    </row>
    <row r="1655" spans="1:8" x14ac:dyDescent="0.2">
      <c r="A1655" s="96">
        <v>7</v>
      </c>
      <c r="B1655" s="145" t="s">
        <v>604</v>
      </c>
      <c r="C1655" s="146"/>
      <c r="D1655" s="136"/>
      <c r="E1655" s="136"/>
      <c r="F1655" s="136"/>
      <c r="G1655" s="136"/>
      <c r="H1655" s="137"/>
    </row>
    <row r="1656" spans="1:8" x14ac:dyDescent="0.2">
      <c r="A1656" s="96">
        <v>8</v>
      </c>
      <c r="B1656" s="145" t="s">
        <v>604</v>
      </c>
      <c r="C1656" s="146"/>
      <c r="D1656" s="136"/>
      <c r="E1656" s="136"/>
      <c r="F1656" s="136"/>
      <c r="G1656" s="136"/>
      <c r="H1656" s="137"/>
    </row>
    <row r="1657" spans="1:8" x14ac:dyDescent="0.2">
      <c r="A1657" s="96">
        <v>9</v>
      </c>
      <c r="B1657" s="145" t="s">
        <v>604</v>
      </c>
      <c r="C1657" s="146"/>
      <c r="D1657" s="136"/>
      <c r="E1657" s="136"/>
      <c r="F1657" s="136"/>
      <c r="G1657" s="136"/>
      <c r="H1657" s="137"/>
    </row>
    <row r="1658" spans="1:8" x14ac:dyDescent="0.2">
      <c r="A1658" s="96">
        <v>10</v>
      </c>
      <c r="B1658" s="145" t="s">
        <v>604</v>
      </c>
      <c r="C1658" s="146"/>
      <c r="D1658" s="136"/>
      <c r="E1658" s="136"/>
      <c r="F1658" s="136"/>
      <c r="G1658" s="136"/>
      <c r="H1658" s="137"/>
    </row>
    <row r="1659" spans="1:8" x14ac:dyDescent="0.2">
      <c r="A1659" s="96">
        <v>11</v>
      </c>
      <c r="B1659" s="179"/>
      <c r="C1659" s="180" t="s">
        <v>293</v>
      </c>
      <c r="D1659" s="99">
        <f>SUM(D1654:D1658)</f>
        <v>0</v>
      </c>
      <c r="E1659" s="99">
        <f>SUM(E1654:E1658)</f>
        <v>0</v>
      </c>
      <c r="F1659" s="99">
        <f>SUM(F1654:F1658)</f>
        <v>0</v>
      </c>
      <c r="G1659" s="99">
        <f>SUM(G1654:G1658)</f>
        <v>0</v>
      </c>
      <c r="H1659" s="100">
        <f>SUM(H1654:H1658)</f>
        <v>0</v>
      </c>
    </row>
    <row r="1660" spans="1:8" x14ac:dyDescent="0.2">
      <c r="A1660" s="96">
        <v>12</v>
      </c>
      <c r="B1660" s="179" t="s">
        <v>738</v>
      </c>
      <c r="C1660" s="180" t="s">
        <v>294</v>
      </c>
      <c r="D1660" s="429"/>
      <c r="E1660" s="429"/>
      <c r="F1660" s="429"/>
      <c r="G1660" s="429"/>
      <c r="H1660" s="430"/>
    </row>
    <row r="1661" spans="1:8" x14ac:dyDescent="0.2">
      <c r="A1661" s="96">
        <v>13</v>
      </c>
      <c r="B1661" s="179" t="s">
        <v>295</v>
      </c>
      <c r="C1661" s="180" t="s">
        <v>296</v>
      </c>
      <c r="D1661" s="136"/>
      <c r="E1661" s="136"/>
      <c r="F1661" s="136"/>
      <c r="G1661" s="136"/>
      <c r="H1661" s="137"/>
    </row>
    <row r="1662" spans="1:8" x14ac:dyDescent="0.2">
      <c r="A1662" s="96">
        <v>14</v>
      </c>
      <c r="B1662" s="145" t="s">
        <v>605</v>
      </c>
      <c r="C1662" s="146"/>
      <c r="D1662" s="141"/>
      <c r="E1662" s="141"/>
      <c r="F1662" s="141"/>
      <c r="G1662" s="141"/>
      <c r="H1662" s="142"/>
    </row>
    <row r="1663" spans="1:8" x14ac:dyDescent="0.2">
      <c r="A1663" s="96">
        <v>15</v>
      </c>
      <c r="B1663" s="145" t="s">
        <v>605</v>
      </c>
      <c r="C1663" s="146"/>
      <c r="D1663" s="141"/>
      <c r="E1663" s="141"/>
      <c r="F1663" s="141"/>
      <c r="G1663" s="141"/>
      <c r="H1663" s="142"/>
    </row>
    <row r="1664" spans="1:8" x14ac:dyDescent="0.2">
      <c r="A1664" s="96">
        <v>16</v>
      </c>
      <c r="B1664" s="179"/>
      <c r="C1664" s="180" t="s">
        <v>297</v>
      </c>
      <c r="D1664" s="99">
        <f>SUM(D1661:D1663)</f>
        <v>0</v>
      </c>
      <c r="E1664" s="99">
        <f>SUM(E1661:E1663)</f>
        <v>0</v>
      </c>
      <c r="F1664" s="99">
        <f>SUM(F1661:F1663)</f>
        <v>0</v>
      </c>
      <c r="G1664" s="99">
        <f>SUM(G1661:G1663)</f>
        <v>0</v>
      </c>
      <c r="H1664" s="100">
        <f>SUM(H1661:H1663)</f>
        <v>0</v>
      </c>
    </row>
    <row r="1665" spans="1:8" x14ac:dyDescent="0.2">
      <c r="A1665" s="96">
        <v>17</v>
      </c>
      <c r="B1665" s="179" t="s">
        <v>739</v>
      </c>
      <c r="C1665" s="180" t="s">
        <v>298</v>
      </c>
      <c r="D1665" s="429"/>
      <c r="E1665" s="429"/>
      <c r="F1665" s="429"/>
      <c r="G1665" s="429"/>
      <c r="H1665" s="430"/>
    </row>
    <row r="1666" spans="1:8" x14ac:dyDescent="0.2">
      <c r="A1666" s="96">
        <v>18</v>
      </c>
      <c r="B1666" s="179" t="s">
        <v>301</v>
      </c>
      <c r="C1666" s="180" t="s">
        <v>302</v>
      </c>
      <c r="D1666" s="136"/>
      <c r="E1666" s="136"/>
      <c r="F1666" s="136"/>
      <c r="G1666" s="136"/>
      <c r="H1666" s="137"/>
    </row>
    <row r="1667" spans="1:8" x14ac:dyDescent="0.2">
      <c r="A1667" s="96">
        <v>19</v>
      </c>
      <c r="B1667" s="179" t="s">
        <v>332</v>
      </c>
      <c r="C1667" s="180" t="s">
        <v>300</v>
      </c>
      <c r="D1667" s="136"/>
      <c r="E1667" s="136"/>
      <c r="F1667" s="136"/>
      <c r="G1667" s="136"/>
      <c r="H1667" s="137"/>
    </row>
    <row r="1668" spans="1:8" x14ac:dyDescent="0.2">
      <c r="A1668" s="96">
        <v>20</v>
      </c>
      <c r="B1668" s="145" t="s">
        <v>606</v>
      </c>
      <c r="C1668" s="146"/>
      <c r="D1668" s="141"/>
      <c r="E1668" s="141"/>
      <c r="F1668" s="141"/>
      <c r="G1668" s="141"/>
      <c r="H1668" s="142"/>
    </row>
    <row r="1669" spans="1:8" x14ac:dyDescent="0.2">
      <c r="A1669" s="96">
        <v>21</v>
      </c>
      <c r="B1669" s="145" t="s">
        <v>606</v>
      </c>
      <c r="C1669" s="146"/>
      <c r="D1669" s="136"/>
      <c r="E1669" s="136"/>
      <c r="F1669" s="136"/>
      <c r="G1669" s="136"/>
      <c r="H1669" s="137"/>
    </row>
    <row r="1670" spans="1:8" x14ac:dyDescent="0.2">
      <c r="A1670" s="96">
        <v>22</v>
      </c>
      <c r="B1670" s="145" t="s">
        <v>606</v>
      </c>
      <c r="C1670" s="146"/>
      <c r="D1670" s="141"/>
      <c r="E1670" s="141"/>
      <c r="F1670" s="141"/>
      <c r="G1670" s="141"/>
      <c r="H1670" s="142"/>
    </row>
    <row r="1671" spans="1:8" x14ac:dyDescent="0.2">
      <c r="A1671" s="96">
        <v>23</v>
      </c>
      <c r="B1671" s="145" t="s">
        <v>606</v>
      </c>
      <c r="C1671" s="146"/>
      <c r="D1671" s="141"/>
      <c r="E1671" s="141"/>
      <c r="F1671" s="141"/>
      <c r="G1671" s="141"/>
      <c r="H1671" s="142"/>
    </row>
    <row r="1672" spans="1:8" x14ac:dyDescent="0.2">
      <c r="A1672" s="96">
        <v>24</v>
      </c>
      <c r="B1672" s="179"/>
      <c r="C1672" s="180" t="s">
        <v>307</v>
      </c>
      <c r="D1672" s="99">
        <f>SUM(D1666:D1671)</f>
        <v>0</v>
      </c>
      <c r="E1672" s="99">
        <f>SUM(E1666:E1671)</f>
        <v>0</v>
      </c>
      <c r="F1672" s="99">
        <f>SUM(F1666:F1671)</f>
        <v>0</v>
      </c>
      <c r="G1672" s="99">
        <f>SUM(G1666:G1671)</f>
        <v>0</v>
      </c>
      <c r="H1672" s="100">
        <f>SUM(H1666:H1671)</f>
        <v>0</v>
      </c>
    </row>
    <row r="1673" spans="1:8" ht="13.5" thickBot="1" x14ac:dyDescent="0.25">
      <c r="A1673" s="103">
        <v>25</v>
      </c>
      <c r="B1673" s="185"/>
      <c r="C1673" s="187" t="s">
        <v>841</v>
      </c>
      <c r="D1673" s="106">
        <f>D1618+D1652+D1659+D1664+D1672</f>
        <v>0</v>
      </c>
      <c r="E1673" s="106">
        <f>E1618+E1652+E1659+E1664+E1672</f>
        <v>0</v>
      </c>
      <c r="F1673" s="106">
        <f>F1618+F1652+F1659+F1664+F1672</f>
        <v>0</v>
      </c>
      <c r="G1673" s="106">
        <f>G1618+G1652+G1659+G1664+G1672</f>
        <v>0</v>
      </c>
      <c r="H1673" s="107">
        <f>H1618+H1652+H1659+H1664+H1672</f>
        <v>0</v>
      </c>
    </row>
    <row r="1674" spans="1:8" x14ac:dyDescent="0.2">
      <c r="C1674" s="77" t="s">
        <v>750</v>
      </c>
    </row>
    <row r="1675" spans="1:8" x14ac:dyDescent="0.2">
      <c r="H1675" s="88"/>
    </row>
    <row r="1676" spans="1:8" x14ac:dyDescent="0.2">
      <c r="B1676" s="87" t="s">
        <v>309</v>
      </c>
    </row>
    <row r="1677" spans="1:8" ht="9" customHeight="1" x14ac:dyDescent="0.2">
      <c r="B1677" s="4"/>
    </row>
    <row r="1678" spans="1:8" x14ac:dyDescent="0.2">
      <c r="B1678" s="109" t="str">
        <f>B84</f>
        <v>Request is hereby made for the adoption of the estimated budget disbursements for the fiscal year July 1, 2026, through June 30, 2027, as indicated in Column (3).</v>
      </c>
    </row>
    <row r="1679" spans="1:8" x14ac:dyDescent="0.2">
      <c r="B1679" s="4"/>
      <c r="C1679" s="87"/>
    </row>
    <row r="1680" spans="1:8" x14ac:dyDescent="0.2">
      <c r="C1680" s="138" t="s">
        <v>1016</v>
      </c>
      <c r="D1680" s="138" t="s">
        <v>310</v>
      </c>
      <c r="E1680" s="138"/>
      <c r="F1680" s="78" t="s">
        <v>311</v>
      </c>
    </row>
    <row r="1681" spans="1:8" x14ac:dyDescent="0.2">
      <c r="D1681" s="78" t="s">
        <v>312</v>
      </c>
      <c r="F1681" s="78" t="s">
        <v>313</v>
      </c>
    </row>
    <row r="1682" spans="1:8" x14ac:dyDescent="0.2">
      <c r="C1682" s="4"/>
      <c r="D1682" s="4"/>
      <c r="E1682" s="4"/>
      <c r="F1682" s="4"/>
      <c r="H1682" s="88" t="s">
        <v>491</v>
      </c>
    </row>
    <row r="1683" spans="1:8" ht="9" customHeight="1" thickBot="1" x14ac:dyDescent="0.25"/>
    <row r="1684" spans="1:8" ht="18" x14ac:dyDescent="0.25">
      <c r="A1684" s="24" t="str">
        <f>CONCATENATE('Basic Data Input'!$B$5," COUNTY")</f>
        <v>___________ COUNTY</v>
      </c>
      <c r="B1684" s="25"/>
      <c r="C1684" s="25"/>
      <c r="D1684" s="25"/>
      <c r="E1684" s="25"/>
      <c r="F1684" s="26"/>
      <c r="G1684" s="79" t="s">
        <v>26</v>
      </c>
      <c r="H1684" s="80" t="s">
        <v>27</v>
      </c>
    </row>
    <row r="1685" spans="1:8" x14ac:dyDescent="0.2">
      <c r="F1685" s="81" t="s">
        <v>28</v>
      </c>
      <c r="G1685" s="82">
        <v>100</v>
      </c>
      <c r="H1685" s="83" t="s">
        <v>29</v>
      </c>
    </row>
    <row r="1686" spans="1:8" ht="13.5" thickBot="1" x14ac:dyDescent="0.25">
      <c r="F1686" s="84" t="s">
        <v>30</v>
      </c>
      <c r="G1686" s="85">
        <v>671</v>
      </c>
      <c r="H1686" s="86" t="s">
        <v>752</v>
      </c>
    </row>
    <row r="1687" spans="1:8" x14ac:dyDescent="0.2">
      <c r="A1687" s="87" t="s">
        <v>840</v>
      </c>
      <c r="H1687" s="88"/>
    </row>
    <row r="1688" spans="1:8" ht="13.5" thickBot="1" x14ac:dyDescent="0.25"/>
    <row r="1689" spans="1:8" x14ac:dyDescent="0.2">
      <c r="A1689" s="89"/>
      <c r="B1689" s="90"/>
      <c r="C1689" s="91"/>
      <c r="D1689" s="38"/>
      <c r="E1689" s="38"/>
      <c r="F1689" s="194" t="str">
        <f>F6</f>
        <v>Estimated Disbursements Ensuing Year 2026 - 2027</v>
      </c>
      <c r="G1689" s="39"/>
      <c r="H1689" s="40"/>
    </row>
    <row r="1690" spans="1:8" x14ac:dyDescent="0.2">
      <c r="A1690" s="92"/>
      <c r="B1690" s="43" t="s">
        <v>26</v>
      </c>
      <c r="C1690" s="93"/>
      <c r="D1690" s="43" t="s">
        <v>13</v>
      </c>
      <c r="E1690" s="43" t="s">
        <v>13</v>
      </c>
      <c r="F1690" s="43" t="s">
        <v>31</v>
      </c>
      <c r="G1690" s="43" t="s">
        <v>32</v>
      </c>
      <c r="H1690" s="44"/>
    </row>
    <row r="1691" spans="1:8" x14ac:dyDescent="0.2">
      <c r="A1691" s="94"/>
      <c r="B1691" s="48" t="s">
        <v>33</v>
      </c>
      <c r="C1691" s="95"/>
      <c r="D1691" s="193" t="str">
        <f>D8</f>
        <v>2024 - 2025</v>
      </c>
      <c r="E1691" s="193" t="str">
        <f>E8</f>
        <v>2025 - 2026</v>
      </c>
      <c r="F1691" s="43" t="s">
        <v>34</v>
      </c>
      <c r="G1691" s="43" t="s">
        <v>35</v>
      </c>
      <c r="H1691" s="44" t="s">
        <v>36</v>
      </c>
    </row>
    <row r="1692" spans="1:8" x14ac:dyDescent="0.2">
      <c r="A1692" s="96"/>
      <c r="B1692" s="179" t="s">
        <v>250</v>
      </c>
      <c r="C1692" s="180" t="s">
        <v>241</v>
      </c>
      <c r="D1692" s="52">
        <v>1</v>
      </c>
      <c r="E1692" s="52">
        <v>2</v>
      </c>
      <c r="F1692" s="52">
        <v>3</v>
      </c>
      <c r="G1692" s="52">
        <v>4</v>
      </c>
      <c r="H1692" s="53">
        <v>5</v>
      </c>
    </row>
    <row r="1693" spans="1:8" x14ac:dyDescent="0.2">
      <c r="A1693" s="96">
        <v>1</v>
      </c>
      <c r="B1693" s="179" t="s">
        <v>242</v>
      </c>
      <c r="C1693" s="180" t="s">
        <v>243</v>
      </c>
      <c r="D1693" s="136"/>
      <c r="E1693" s="136"/>
      <c r="F1693" s="136"/>
      <c r="G1693" s="136"/>
      <c r="H1693" s="137"/>
    </row>
    <row r="1694" spans="1:8" x14ac:dyDescent="0.2">
      <c r="A1694" s="96">
        <v>2</v>
      </c>
      <c r="B1694" s="179" t="s">
        <v>244</v>
      </c>
      <c r="C1694" s="180" t="s">
        <v>753</v>
      </c>
      <c r="D1694" s="136"/>
      <c r="E1694" s="136"/>
      <c r="F1694" s="136"/>
      <c r="G1694" s="136"/>
      <c r="H1694" s="137"/>
    </row>
    <row r="1695" spans="1:8" x14ac:dyDescent="0.2">
      <c r="A1695" s="96">
        <v>3</v>
      </c>
      <c r="B1695" s="179" t="s">
        <v>246</v>
      </c>
      <c r="C1695" s="180" t="s">
        <v>754</v>
      </c>
      <c r="D1695" s="141"/>
      <c r="E1695" s="141"/>
      <c r="F1695" s="141"/>
      <c r="G1695" s="141"/>
      <c r="H1695" s="142"/>
    </row>
    <row r="1696" spans="1:8" x14ac:dyDescent="0.2">
      <c r="A1696" s="96">
        <v>4</v>
      </c>
      <c r="B1696" s="179" t="s">
        <v>248</v>
      </c>
      <c r="C1696" s="180" t="s">
        <v>249</v>
      </c>
      <c r="D1696" s="136"/>
      <c r="E1696" s="136"/>
      <c r="F1696" s="136"/>
      <c r="G1696" s="136"/>
      <c r="H1696" s="137"/>
    </row>
    <row r="1697" spans="1:8" x14ac:dyDescent="0.2">
      <c r="A1697" s="96">
        <v>5</v>
      </c>
      <c r="B1697" s="179" t="s">
        <v>717</v>
      </c>
      <c r="C1697" s="180" t="s">
        <v>718</v>
      </c>
      <c r="D1697" s="141"/>
      <c r="E1697" s="141"/>
      <c r="F1697" s="141"/>
      <c r="G1697" s="141"/>
      <c r="H1697" s="142"/>
    </row>
    <row r="1698" spans="1:8" x14ac:dyDescent="0.2">
      <c r="A1698" s="96">
        <v>6</v>
      </c>
      <c r="B1698" s="179" t="s">
        <v>251</v>
      </c>
      <c r="C1698" s="180" t="s">
        <v>252</v>
      </c>
      <c r="D1698" s="136"/>
      <c r="E1698" s="136"/>
      <c r="F1698" s="136"/>
      <c r="G1698" s="136"/>
      <c r="H1698" s="137"/>
    </row>
    <row r="1699" spans="1:8" x14ac:dyDescent="0.2">
      <c r="A1699" s="96">
        <v>7</v>
      </c>
      <c r="B1699" s="179" t="s">
        <v>719</v>
      </c>
      <c r="C1699" s="180" t="s">
        <v>720</v>
      </c>
      <c r="D1699" s="136"/>
      <c r="E1699" s="136"/>
      <c r="F1699" s="136"/>
      <c r="G1699" s="136"/>
      <c r="H1699" s="137"/>
    </row>
    <row r="1700" spans="1:8" x14ac:dyDescent="0.2">
      <c r="A1700" s="96">
        <v>8</v>
      </c>
      <c r="B1700" s="179" t="s">
        <v>721</v>
      </c>
      <c r="C1700" s="180" t="s">
        <v>722</v>
      </c>
      <c r="D1700" s="136"/>
      <c r="E1700" s="136"/>
      <c r="F1700" s="136"/>
      <c r="G1700" s="136"/>
      <c r="H1700" s="137"/>
    </row>
    <row r="1701" spans="1:8" x14ac:dyDescent="0.2">
      <c r="A1701" s="96">
        <v>9</v>
      </c>
      <c r="B1701" s="145" t="s">
        <v>602</v>
      </c>
      <c r="C1701" s="146"/>
      <c r="D1701" s="136"/>
      <c r="E1701" s="136"/>
      <c r="F1701" s="136"/>
      <c r="G1701" s="136"/>
      <c r="H1701" s="137"/>
    </row>
    <row r="1702" spans="1:8" x14ac:dyDescent="0.2">
      <c r="A1702" s="96">
        <v>10</v>
      </c>
      <c r="B1702" s="145" t="s">
        <v>602</v>
      </c>
      <c r="C1702" s="146"/>
      <c r="D1702" s="136"/>
      <c r="E1702" s="136"/>
      <c r="F1702" s="136"/>
      <c r="G1702" s="136"/>
      <c r="H1702" s="137"/>
    </row>
    <row r="1703" spans="1:8" x14ac:dyDescent="0.2">
      <c r="A1703" s="96">
        <v>11</v>
      </c>
      <c r="B1703" s="145" t="s">
        <v>602</v>
      </c>
      <c r="C1703" s="146"/>
      <c r="D1703" s="136"/>
      <c r="E1703" s="136"/>
      <c r="F1703" s="136"/>
      <c r="G1703" s="136"/>
      <c r="H1703" s="137"/>
    </row>
    <row r="1704" spans="1:8" x14ac:dyDescent="0.2">
      <c r="A1704" s="96">
        <v>12</v>
      </c>
      <c r="B1704" s="145" t="s">
        <v>602</v>
      </c>
      <c r="C1704" s="146"/>
      <c r="D1704" s="136"/>
      <c r="E1704" s="136"/>
      <c r="F1704" s="136"/>
      <c r="G1704" s="136"/>
      <c r="H1704" s="137"/>
    </row>
    <row r="1705" spans="1:8" x14ac:dyDescent="0.2">
      <c r="A1705" s="96">
        <v>13</v>
      </c>
      <c r="B1705" s="145" t="s">
        <v>602</v>
      </c>
      <c r="C1705" s="146"/>
      <c r="D1705" s="136"/>
      <c r="E1705" s="136"/>
      <c r="F1705" s="136"/>
      <c r="G1705" s="136"/>
      <c r="H1705" s="137"/>
    </row>
    <row r="1706" spans="1:8" x14ac:dyDescent="0.2">
      <c r="A1706" s="96">
        <v>14</v>
      </c>
      <c r="B1706" s="145" t="s">
        <v>602</v>
      </c>
      <c r="C1706" s="146"/>
      <c r="D1706" s="141"/>
      <c r="E1706" s="141"/>
      <c r="F1706" s="141"/>
      <c r="G1706" s="141"/>
      <c r="H1706" s="142"/>
    </row>
    <row r="1707" spans="1:8" x14ac:dyDescent="0.2">
      <c r="A1707" s="96">
        <v>15</v>
      </c>
      <c r="B1707" s="145" t="s">
        <v>602</v>
      </c>
      <c r="C1707" s="146"/>
      <c r="D1707" s="141"/>
      <c r="E1707" s="141"/>
      <c r="F1707" s="141"/>
      <c r="G1707" s="141"/>
      <c r="H1707" s="142"/>
    </row>
    <row r="1708" spans="1:8" x14ac:dyDescent="0.2">
      <c r="A1708" s="96">
        <v>16</v>
      </c>
      <c r="B1708" s="145" t="s">
        <v>602</v>
      </c>
      <c r="C1708" s="146"/>
      <c r="D1708" s="136"/>
      <c r="E1708" s="136"/>
      <c r="F1708" s="136"/>
      <c r="G1708" s="136"/>
      <c r="H1708" s="137"/>
    </row>
    <row r="1709" spans="1:8" x14ac:dyDescent="0.2">
      <c r="A1709" s="96">
        <v>17</v>
      </c>
      <c r="B1709" s="145" t="s">
        <v>602</v>
      </c>
      <c r="C1709" s="146"/>
      <c r="D1709" s="136"/>
      <c r="E1709" s="136"/>
      <c r="F1709" s="136"/>
      <c r="G1709" s="136"/>
      <c r="H1709" s="137"/>
    </row>
    <row r="1710" spans="1:8" x14ac:dyDescent="0.2">
      <c r="A1710" s="96">
        <v>18</v>
      </c>
      <c r="B1710" s="145" t="s">
        <v>602</v>
      </c>
      <c r="C1710" s="146"/>
      <c r="D1710" s="136"/>
      <c r="E1710" s="136"/>
      <c r="F1710" s="136"/>
      <c r="G1710" s="136"/>
      <c r="H1710" s="137"/>
    </row>
    <row r="1711" spans="1:8" x14ac:dyDescent="0.2">
      <c r="A1711" s="96">
        <v>19</v>
      </c>
      <c r="B1711" s="179"/>
      <c r="C1711" s="180" t="s">
        <v>261</v>
      </c>
      <c r="D1711" s="99">
        <f>SUM(D1693:D1710)</f>
        <v>0</v>
      </c>
      <c r="E1711" s="99">
        <f>SUM(E1693:E1710)</f>
        <v>0</v>
      </c>
      <c r="F1711" s="99">
        <f>SUM(F1693:F1710)</f>
        <v>0</v>
      </c>
      <c r="G1711" s="99">
        <f>SUM(G1693:G1710)</f>
        <v>0</v>
      </c>
      <c r="H1711" s="100">
        <f>SUM(H1693:H1710)</f>
        <v>0</v>
      </c>
    </row>
    <row r="1712" spans="1:8" x14ac:dyDescent="0.2">
      <c r="A1712" s="96">
        <v>20</v>
      </c>
      <c r="B1712" s="179" t="s">
        <v>365</v>
      </c>
      <c r="C1712" s="180" t="s">
        <v>263</v>
      </c>
      <c r="D1712" s="429"/>
      <c r="E1712" s="429"/>
      <c r="F1712" s="429"/>
      <c r="G1712" s="429"/>
      <c r="H1712" s="430"/>
    </row>
    <row r="1713" spans="1:8" x14ac:dyDescent="0.2">
      <c r="A1713" s="96">
        <v>21</v>
      </c>
      <c r="B1713" s="179" t="s">
        <v>264</v>
      </c>
      <c r="C1713" s="180" t="s">
        <v>265</v>
      </c>
      <c r="D1713" s="136"/>
      <c r="E1713" s="136"/>
      <c r="F1713" s="136"/>
      <c r="G1713" s="136"/>
      <c r="H1713" s="137"/>
    </row>
    <row r="1714" spans="1:8" x14ac:dyDescent="0.2">
      <c r="A1714" s="96">
        <v>22</v>
      </c>
      <c r="B1714" s="179" t="s">
        <v>266</v>
      </c>
      <c r="C1714" s="180" t="s">
        <v>267</v>
      </c>
      <c r="D1714" s="141"/>
      <c r="E1714" s="141"/>
      <c r="F1714" s="141"/>
      <c r="G1714" s="141"/>
      <c r="H1714" s="142"/>
    </row>
    <row r="1715" spans="1:8" x14ac:dyDescent="0.2">
      <c r="A1715" s="96">
        <v>23</v>
      </c>
      <c r="B1715" s="179" t="s">
        <v>677</v>
      </c>
      <c r="C1715" s="180" t="s">
        <v>678</v>
      </c>
      <c r="D1715" s="141"/>
      <c r="E1715" s="141"/>
      <c r="F1715" s="141"/>
      <c r="G1715" s="141"/>
      <c r="H1715" s="142"/>
    </row>
    <row r="1716" spans="1:8" x14ac:dyDescent="0.2">
      <c r="A1716" s="96">
        <v>24</v>
      </c>
      <c r="B1716" s="179" t="s">
        <v>679</v>
      </c>
      <c r="C1716" s="180" t="s">
        <v>680</v>
      </c>
      <c r="D1716" s="136"/>
      <c r="E1716" s="136"/>
      <c r="F1716" s="136"/>
      <c r="G1716" s="136"/>
      <c r="H1716" s="137"/>
    </row>
    <row r="1717" spans="1:8" x14ac:dyDescent="0.2">
      <c r="A1717" s="96">
        <v>25</v>
      </c>
      <c r="B1717" s="179" t="s">
        <v>681</v>
      </c>
      <c r="C1717" s="180" t="s">
        <v>682</v>
      </c>
      <c r="D1717" s="136"/>
      <c r="E1717" s="136"/>
      <c r="F1717" s="136"/>
      <c r="G1717" s="136"/>
      <c r="H1717" s="137"/>
    </row>
    <row r="1718" spans="1:8" x14ac:dyDescent="0.2">
      <c r="A1718" s="96">
        <v>26</v>
      </c>
      <c r="B1718" s="179" t="s">
        <v>683</v>
      </c>
      <c r="C1718" s="180" t="s">
        <v>684</v>
      </c>
      <c r="D1718" s="136"/>
      <c r="E1718" s="136"/>
      <c r="F1718" s="136"/>
      <c r="G1718" s="136"/>
      <c r="H1718" s="137"/>
    </row>
    <row r="1719" spans="1:8" x14ac:dyDescent="0.2">
      <c r="A1719" s="96">
        <v>27</v>
      </c>
      <c r="B1719" s="179" t="s">
        <v>685</v>
      </c>
      <c r="C1719" s="180" t="s">
        <v>686</v>
      </c>
      <c r="D1719" s="136"/>
      <c r="E1719" s="136"/>
      <c r="F1719" s="136"/>
      <c r="G1719" s="136"/>
      <c r="H1719" s="137"/>
    </row>
    <row r="1720" spans="1:8" x14ac:dyDescent="0.2">
      <c r="A1720" s="96">
        <v>28</v>
      </c>
      <c r="B1720" s="179" t="s">
        <v>687</v>
      </c>
      <c r="C1720" s="180" t="s">
        <v>688</v>
      </c>
      <c r="D1720" s="141"/>
      <c r="E1720" s="141"/>
      <c r="F1720" s="141"/>
      <c r="G1720" s="141"/>
      <c r="H1720" s="142"/>
    </row>
    <row r="1721" spans="1:8" x14ac:dyDescent="0.2">
      <c r="A1721" s="96">
        <v>29</v>
      </c>
      <c r="B1721" s="179" t="s">
        <v>268</v>
      </c>
      <c r="C1721" s="180" t="s">
        <v>269</v>
      </c>
      <c r="D1721" s="136"/>
      <c r="E1721" s="136"/>
      <c r="F1721" s="136"/>
      <c r="G1721" s="136"/>
      <c r="H1721" s="137"/>
    </row>
    <row r="1722" spans="1:8" x14ac:dyDescent="0.2">
      <c r="A1722" s="96">
        <v>30</v>
      </c>
      <c r="B1722" s="179" t="s">
        <v>273</v>
      </c>
      <c r="C1722" s="180" t="s">
        <v>330</v>
      </c>
      <c r="D1722" s="141"/>
      <c r="E1722" s="141"/>
      <c r="F1722" s="136"/>
      <c r="G1722" s="136"/>
      <c r="H1722" s="137"/>
    </row>
    <row r="1723" spans="1:8" x14ac:dyDescent="0.2">
      <c r="A1723" s="96">
        <v>31</v>
      </c>
      <c r="B1723" s="179" t="s">
        <v>690</v>
      </c>
      <c r="C1723" s="180" t="s">
        <v>691</v>
      </c>
      <c r="D1723" s="141"/>
      <c r="E1723" s="141"/>
      <c r="F1723" s="136"/>
      <c r="G1723" s="136"/>
      <c r="H1723" s="137"/>
    </row>
    <row r="1724" spans="1:8" ht="13.5" thickBot="1" x14ac:dyDescent="0.25">
      <c r="A1724" s="103">
        <v>32</v>
      </c>
      <c r="B1724" s="147" t="s">
        <v>603</v>
      </c>
      <c r="C1724" s="148"/>
      <c r="D1724" s="143"/>
      <c r="E1724" s="143"/>
      <c r="F1724" s="143"/>
      <c r="G1724" s="143"/>
      <c r="H1724" s="144"/>
    </row>
    <row r="1725" spans="1:8" ht="6" customHeight="1" x14ac:dyDescent="0.2"/>
    <row r="1726" spans="1:8" x14ac:dyDescent="0.2">
      <c r="H1726" s="88" t="s">
        <v>492</v>
      </c>
    </row>
    <row r="1727" spans="1:8" ht="9" customHeight="1" thickBot="1" x14ac:dyDescent="0.25">
      <c r="H1727" s="88"/>
    </row>
    <row r="1728" spans="1:8" ht="18" x14ac:dyDescent="0.25">
      <c r="A1728" s="24" t="str">
        <f>CONCATENATE('Basic Data Input'!$B$5," COUNTY")</f>
        <v>___________ COUNTY</v>
      </c>
      <c r="B1728" s="25"/>
      <c r="C1728" s="25"/>
      <c r="D1728" s="25"/>
      <c r="E1728" s="25"/>
      <c r="F1728" s="26"/>
      <c r="G1728" s="79" t="s">
        <v>26</v>
      </c>
      <c r="H1728" s="80" t="s">
        <v>27</v>
      </c>
    </row>
    <row r="1729" spans="1:8" x14ac:dyDescent="0.2">
      <c r="F1729" s="81" t="s">
        <v>28</v>
      </c>
      <c r="G1729" s="82">
        <v>100</v>
      </c>
      <c r="H1729" s="83" t="s">
        <v>29</v>
      </c>
    </row>
    <row r="1730" spans="1:8" ht="13.5" thickBot="1" x14ac:dyDescent="0.25">
      <c r="F1730" s="84" t="s">
        <v>30</v>
      </c>
      <c r="G1730" s="85">
        <v>671</v>
      </c>
      <c r="H1730" s="86" t="s">
        <v>752</v>
      </c>
    </row>
    <row r="1731" spans="1:8" x14ac:dyDescent="0.2">
      <c r="A1731" s="87" t="s">
        <v>840</v>
      </c>
      <c r="H1731" s="88"/>
    </row>
    <row r="1732" spans="1:8" ht="13.5" thickBot="1" x14ac:dyDescent="0.25"/>
    <row r="1733" spans="1:8" x14ac:dyDescent="0.2">
      <c r="A1733" s="89"/>
      <c r="B1733" s="90"/>
      <c r="C1733" s="91"/>
      <c r="D1733" s="38"/>
      <c r="E1733" s="38"/>
      <c r="F1733" s="194" t="str">
        <f>F6</f>
        <v>Estimated Disbursements Ensuing Year 2026 - 2027</v>
      </c>
      <c r="G1733" s="39"/>
      <c r="H1733" s="40"/>
    </row>
    <row r="1734" spans="1:8" x14ac:dyDescent="0.2">
      <c r="A1734" s="92"/>
      <c r="B1734" s="43" t="s">
        <v>26</v>
      </c>
      <c r="C1734" s="93"/>
      <c r="D1734" s="43" t="s">
        <v>13</v>
      </c>
      <c r="E1734" s="43" t="s">
        <v>13</v>
      </c>
      <c r="F1734" s="43" t="s">
        <v>31</v>
      </c>
      <c r="G1734" s="43" t="s">
        <v>32</v>
      </c>
      <c r="H1734" s="44"/>
    </row>
    <row r="1735" spans="1:8" x14ac:dyDescent="0.2">
      <c r="A1735" s="94"/>
      <c r="B1735" s="48" t="s">
        <v>33</v>
      </c>
      <c r="C1735" s="95"/>
      <c r="D1735" s="193" t="str">
        <f>D8</f>
        <v>2024 - 2025</v>
      </c>
      <c r="E1735" s="193" t="str">
        <f>E8</f>
        <v>2025 - 2026</v>
      </c>
      <c r="F1735" s="43" t="s">
        <v>34</v>
      </c>
      <c r="G1735" s="43" t="s">
        <v>35</v>
      </c>
      <c r="H1735" s="44" t="s">
        <v>36</v>
      </c>
    </row>
    <row r="1736" spans="1:8" x14ac:dyDescent="0.2">
      <c r="A1736" s="96"/>
      <c r="B1736" s="179" t="s">
        <v>365</v>
      </c>
      <c r="C1736" s="180" t="s">
        <v>649</v>
      </c>
      <c r="D1736" s="52">
        <v>1</v>
      </c>
      <c r="E1736" s="52">
        <v>2</v>
      </c>
      <c r="F1736" s="52">
        <v>3</v>
      </c>
      <c r="G1736" s="52">
        <v>4</v>
      </c>
      <c r="H1736" s="53">
        <v>5</v>
      </c>
    </row>
    <row r="1737" spans="1:8" x14ac:dyDescent="0.2">
      <c r="A1737" s="96">
        <v>1</v>
      </c>
      <c r="B1737" s="179"/>
      <c r="C1737" s="180" t="s">
        <v>277</v>
      </c>
      <c r="D1737" s="429"/>
      <c r="E1737" s="429"/>
      <c r="F1737" s="429"/>
      <c r="G1737" s="429"/>
      <c r="H1737" s="430"/>
    </row>
    <row r="1738" spans="1:8" x14ac:dyDescent="0.2">
      <c r="A1738" s="96">
        <v>2</v>
      </c>
      <c r="B1738" s="179" t="s">
        <v>694</v>
      </c>
      <c r="C1738" s="180" t="s">
        <v>278</v>
      </c>
      <c r="D1738" s="136"/>
      <c r="E1738" s="136"/>
      <c r="F1738" s="136"/>
      <c r="G1738" s="136"/>
      <c r="H1738" s="137"/>
    </row>
    <row r="1739" spans="1:8" x14ac:dyDescent="0.2">
      <c r="A1739" s="96">
        <v>3</v>
      </c>
      <c r="B1739" s="179" t="s">
        <v>279</v>
      </c>
      <c r="C1739" s="180" t="s">
        <v>280</v>
      </c>
      <c r="D1739" s="136"/>
      <c r="E1739" s="136"/>
      <c r="F1739" s="136"/>
      <c r="G1739" s="136"/>
      <c r="H1739" s="137"/>
    </row>
    <row r="1740" spans="1:8" x14ac:dyDescent="0.2">
      <c r="A1740" s="96">
        <v>4</v>
      </c>
      <c r="B1740" s="179" t="s">
        <v>281</v>
      </c>
      <c r="C1740" s="180" t="s">
        <v>282</v>
      </c>
      <c r="D1740" s="136"/>
      <c r="E1740" s="136"/>
      <c r="F1740" s="136"/>
      <c r="G1740" s="136"/>
      <c r="H1740" s="137"/>
    </row>
    <row r="1741" spans="1:8" x14ac:dyDescent="0.2">
      <c r="A1741" s="96">
        <v>5</v>
      </c>
      <c r="B1741" s="179" t="s">
        <v>331</v>
      </c>
      <c r="C1741" s="180" t="s">
        <v>284</v>
      </c>
      <c r="D1741" s="141"/>
      <c r="E1741" s="141"/>
      <c r="F1741" s="141"/>
      <c r="G1741" s="141"/>
      <c r="H1741" s="142"/>
    </row>
    <row r="1742" spans="1:8" x14ac:dyDescent="0.2">
      <c r="A1742" s="96">
        <v>6</v>
      </c>
      <c r="B1742" s="179" t="s">
        <v>757</v>
      </c>
      <c r="C1742" s="180" t="s">
        <v>758</v>
      </c>
      <c r="D1742" s="136"/>
      <c r="E1742" s="136"/>
      <c r="F1742" s="136"/>
      <c r="G1742" s="136"/>
      <c r="H1742" s="137"/>
    </row>
    <row r="1743" spans="1:8" x14ac:dyDescent="0.2">
      <c r="A1743" s="96">
        <v>7</v>
      </c>
      <c r="B1743" s="179" t="s">
        <v>759</v>
      </c>
      <c r="C1743" s="180" t="s">
        <v>760</v>
      </c>
      <c r="D1743" s="136"/>
      <c r="E1743" s="136"/>
      <c r="F1743" s="136"/>
      <c r="G1743" s="136"/>
      <c r="H1743" s="137"/>
    </row>
    <row r="1744" spans="1:8" x14ac:dyDescent="0.2">
      <c r="A1744" s="96">
        <v>8</v>
      </c>
      <c r="B1744" s="179" t="s">
        <v>761</v>
      </c>
      <c r="C1744" s="180" t="s">
        <v>762</v>
      </c>
      <c r="D1744" s="136"/>
      <c r="E1744" s="136"/>
      <c r="F1744" s="136"/>
      <c r="G1744" s="136"/>
      <c r="H1744" s="137"/>
    </row>
    <row r="1745" spans="1:8" x14ac:dyDescent="0.2">
      <c r="A1745" s="96">
        <v>9</v>
      </c>
      <c r="B1745" s="179" t="s">
        <v>763</v>
      </c>
      <c r="C1745" s="180" t="s">
        <v>764</v>
      </c>
      <c r="D1745" s="136"/>
      <c r="E1745" s="136"/>
      <c r="F1745" s="136"/>
      <c r="G1745" s="136"/>
      <c r="H1745" s="137"/>
    </row>
    <row r="1746" spans="1:8" x14ac:dyDescent="0.2">
      <c r="A1746" s="96">
        <v>10</v>
      </c>
      <c r="B1746" s="179" t="s">
        <v>765</v>
      </c>
      <c r="C1746" s="180" t="s">
        <v>766</v>
      </c>
      <c r="D1746" s="136"/>
      <c r="E1746" s="136"/>
      <c r="F1746" s="136"/>
      <c r="G1746" s="136"/>
      <c r="H1746" s="137"/>
    </row>
    <row r="1747" spans="1:8" x14ac:dyDescent="0.2">
      <c r="A1747" s="96">
        <v>11</v>
      </c>
      <c r="B1747" s="145" t="s">
        <v>603</v>
      </c>
      <c r="C1747" s="146"/>
      <c r="D1747" s="136"/>
      <c r="E1747" s="136"/>
      <c r="F1747" s="136"/>
      <c r="G1747" s="136"/>
      <c r="H1747" s="137"/>
    </row>
    <row r="1748" spans="1:8" x14ac:dyDescent="0.2">
      <c r="A1748" s="96">
        <v>12</v>
      </c>
      <c r="B1748" s="145" t="s">
        <v>603</v>
      </c>
      <c r="C1748" s="146"/>
      <c r="D1748" s="136"/>
      <c r="E1748" s="136"/>
      <c r="F1748" s="136"/>
      <c r="G1748" s="136"/>
      <c r="H1748" s="137"/>
    </row>
    <row r="1749" spans="1:8" x14ac:dyDescent="0.2">
      <c r="A1749" s="96">
        <v>13</v>
      </c>
      <c r="B1749" s="145" t="s">
        <v>603</v>
      </c>
      <c r="C1749" s="146"/>
      <c r="D1749" s="136"/>
      <c r="E1749" s="136"/>
      <c r="F1749" s="136"/>
      <c r="G1749" s="136"/>
      <c r="H1749" s="137"/>
    </row>
    <row r="1750" spans="1:8" x14ac:dyDescent="0.2">
      <c r="A1750" s="96">
        <v>14</v>
      </c>
      <c r="B1750" s="145" t="s">
        <v>603</v>
      </c>
      <c r="C1750" s="146"/>
      <c r="D1750" s="141"/>
      <c r="E1750" s="141"/>
      <c r="F1750" s="141"/>
      <c r="G1750" s="141"/>
      <c r="H1750" s="142"/>
    </row>
    <row r="1751" spans="1:8" x14ac:dyDescent="0.2">
      <c r="A1751" s="96">
        <v>15</v>
      </c>
      <c r="B1751" s="145" t="s">
        <v>603</v>
      </c>
      <c r="C1751" s="146"/>
      <c r="D1751" s="141"/>
      <c r="E1751" s="141"/>
      <c r="F1751" s="141"/>
      <c r="G1751" s="141"/>
      <c r="H1751" s="142"/>
    </row>
    <row r="1752" spans="1:8" x14ac:dyDescent="0.2">
      <c r="A1752" s="96">
        <v>16</v>
      </c>
      <c r="B1752" s="145" t="s">
        <v>603</v>
      </c>
      <c r="C1752" s="146"/>
      <c r="D1752" s="136"/>
      <c r="E1752" s="136"/>
      <c r="F1752" s="136"/>
      <c r="G1752" s="136"/>
      <c r="H1752" s="137"/>
    </row>
    <row r="1753" spans="1:8" x14ac:dyDescent="0.2">
      <c r="A1753" s="96">
        <v>17</v>
      </c>
      <c r="B1753" s="145" t="s">
        <v>603</v>
      </c>
      <c r="C1753" s="146"/>
      <c r="D1753" s="136"/>
      <c r="E1753" s="136"/>
      <c r="F1753" s="136"/>
      <c r="G1753" s="136"/>
      <c r="H1753" s="137"/>
    </row>
    <row r="1754" spans="1:8" x14ac:dyDescent="0.2">
      <c r="A1754" s="96">
        <v>18</v>
      </c>
      <c r="B1754" s="145" t="s">
        <v>603</v>
      </c>
      <c r="C1754" s="146"/>
      <c r="D1754" s="136"/>
      <c r="E1754" s="136"/>
      <c r="F1754" s="136"/>
      <c r="G1754" s="136"/>
      <c r="H1754" s="137"/>
    </row>
    <row r="1755" spans="1:8" x14ac:dyDescent="0.2">
      <c r="A1755" s="96">
        <v>19</v>
      </c>
      <c r="B1755" s="145" t="s">
        <v>603</v>
      </c>
      <c r="C1755" s="146"/>
      <c r="D1755" s="136"/>
      <c r="E1755" s="136"/>
      <c r="F1755" s="136"/>
      <c r="G1755" s="136"/>
      <c r="H1755" s="137"/>
    </row>
    <row r="1756" spans="1:8" x14ac:dyDescent="0.2">
      <c r="A1756" s="96">
        <v>20</v>
      </c>
      <c r="B1756" s="145" t="s">
        <v>603</v>
      </c>
      <c r="C1756" s="146"/>
      <c r="D1756" s="141"/>
      <c r="E1756" s="141"/>
      <c r="F1756" s="141"/>
      <c r="G1756" s="141"/>
      <c r="H1756" s="142"/>
    </row>
    <row r="1757" spans="1:8" x14ac:dyDescent="0.2">
      <c r="A1757" s="96">
        <v>21</v>
      </c>
      <c r="B1757" s="145" t="s">
        <v>603</v>
      </c>
      <c r="C1757" s="146"/>
      <c r="D1757" s="136"/>
      <c r="E1757" s="136"/>
      <c r="F1757" s="136"/>
      <c r="G1757" s="136"/>
      <c r="H1757" s="137"/>
    </row>
    <row r="1758" spans="1:8" x14ac:dyDescent="0.2">
      <c r="A1758" s="96">
        <v>22</v>
      </c>
      <c r="B1758" s="145" t="s">
        <v>603</v>
      </c>
      <c r="C1758" s="146"/>
      <c r="D1758" s="141"/>
      <c r="E1758" s="141"/>
      <c r="F1758" s="141"/>
      <c r="G1758" s="141"/>
      <c r="H1758" s="142"/>
    </row>
    <row r="1759" spans="1:8" x14ac:dyDescent="0.2">
      <c r="A1759" s="96">
        <v>23</v>
      </c>
      <c r="B1759" s="145" t="s">
        <v>603</v>
      </c>
      <c r="C1759" s="146"/>
      <c r="D1759" s="141"/>
      <c r="E1759" s="141"/>
      <c r="F1759" s="141"/>
      <c r="G1759" s="141"/>
      <c r="H1759" s="142"/>
    </row>
    <row r="1760" spans="1:8" x14ac:dyDescent="0.2">
      <c r="A1760" s="96">
        <v>24</v>
      </c>
      <c r="B1760" s="145" t="s">
        <v>603</v>
      </c>
      <c r="C1760" s="146"/>
      <c r="D1760" s="136"/>
      <c r="E1760" s="136"/>
      <c r="F1760" s="136"/>
      <c r="G1760" s="136"/>
      <c r="H1760" s="137"/>
    </row>
    <row r="1761" spans="1:8" x14ac:dyDescent="0.2">
      <c r="A1761" s="96">
        <v>25</v>
      </c>
      <c r="B1761" s="145" t="s">
        <v>603</v>
      </c>
      <c r="C1761" s="146"/>
      <c r="D1761" s="136"/>
      <c r="E1761" s="136"/>
      <c r="F1761" s="136"/>
      <c r="G1761" s="136"/>
      <c r="H1761" s="137"/>
    </row>
    <row r="1762" spans="1:8" x14ac:dyDescent="0.2">
      <c r="A1762" s="96">
        <v>26</v>
      </c>
      <c r="B1762" s="145" t="s">
        <v>603</v>
      </c>
      <c r="C1762" s="146"/>
      <c r="D1762" s="136"/>
      <c r="E1762" s="136"/>
      <c r="F1762" s="136"/>
      <c r="G1762" s="136"/>
      <c r="H1762" s="137"/>
    </row>
    <row r="1763" spans="1:8" x14ac:dyDescent="0.2">
      <c r="A1763" s="96">
        <v>27</v>
      </c>
      <c r="B1763" s="145" t="s">
        <v>603</v>
      </c>
      <c r="C1763" s="146"/>
      <c r="D1763" s="136"/>
      <c r="E1763" s="136"/>
      <c r="F1763" s="136"/>
      <c r="G1763" s="136"/>
      <c r="H1763" s="137"/>
    </row>
    <row r="1764" spans="1:8" x14ac:dyDescent="0.2">
      <c r="A1764" s="96">
        <v>28</v>
      </c>
      <c r="B1764" s="145" t="s">
        <v>603</v>
      </c>
      <c r="C1764" s="146"/>
      <c r="D1764" s="141"/>
      <c r="E1764" s="141"/>
      <c r="F1764" s="141"/>
      <c r="G1764" s="141"/>
      <c r="H1764" s="142"/>
    </row>
    <row r="1765" spans="1:8" x14ac:dyDescent="0.2">
      <c r="A1765" s="96">
        <v>29</v>
      </c>
      <c r="B1765" s="145" t="s">
        <v>603</v>
      </c>
      <c r="C1765" s="146"/>
      <c r="D1765" s="136"/>
      <c r="E1765" s="136"/>
      <c r="F1765" s="136"/>
      <c r="G1765" s="136"/>
      <c r="H1765" s="137"/>
    </row>
    <row r="1766" spans="1:8" x14ac:dyDescent="0.2">
      <c r="A1766" s="96">
        <v>30</v>
      </c>
      <c r="B1766" s="145" t="s">
        <v>603</v>
      </c>
      <c r="C1766" s="146"/>
      <c r="D1766" s="141"/>
      <c r="E1766" s="141"/>
      <c r="F1766" s="136"/>
      <c r="G1766" s="136"/>
      <c r="H1766" s="137"/>
    </row>
    <row r="1767" spans="1:8" x14ac:dyDescent="0.2">
      <c r="A1767" s="96">
        <v>31</v>
      </c>
      <c r="B1767" s="145" t="s">
        <v>603</v>
      </c>
      <c r="C1767" s="146"/>
      <c r="D1767" s="141"/>
      <c r="E1767" s="141"/>
      <c r="F1767" s="136"/>
      <c r="G1767" s="136"/>
      <c r="H1767" s="137"/>
    </row>
    <row r="1768" spans="1:8" ht="13.5" thickBot="1" x14ac:dyDescent="0.25">
      <c r="A1768" s="103">
        <v>32</v>
      </c>
      <c r="B1768" s="185"/>
      <c r="C1768" s="184" t="s">
        <v>289</v>
      </c>
      <c r="D1768" s="106">
        <f>SUM(D1713:D1724,D1737:D1767)</f>
        <v>0</v>
      </c>
      <c r="E1768" s="106">
        <f>SUM(E1713:E1724,E1737:E1767)</f>
        <v>0</v>
      </c>
      <c r="F1768" s="106">
        <f>SUM(F1713:F1724,F1737:F1767)</f>
        <v>0</v>
      </c>
      <c r="G1768" s="106">
        <f>SUM(G1713:G1724,G1737:G1767)</f>
        <v>0</v>
      </c>
      <c r="H1768" s="107">
        <f>SUM(H1713:H1724,H1737:H1767)</f>
        <v>0</v>
      </c>
    </row>
    <row r="1769" spans="1:8" ht="6" customHeight="1" x14ac:dyDescent="0.2"/>
    <row r="1770" spans="1:8" x14ac:dyDescent="0.2">
      <c r="H1770" s="88" t="s">
        <v>505</v>
      </c>
    </row>
    <row r="1771" spans="1:8" ht="9" customHeight="1" thickBot="1" x14ac:dyDescent="0.25"/>
    <row r="1772" spans="1:8" ht="18" x14ac:dyDescent="0.25">
      <c r="A1772" s="24" t="str">
        <f>CONCATENATE('Basic Data Input'!$B$5," COUNTY")</f>
        <v>___________ COUNTY</v>
      </c>
      <c r="B1772" s="25"/>
      <c r="C1772" s="25"/>
      <c r="D1772" s="25"/>
      <c r="E1772" s="25"/>
      <c r="F1772" s="26"/>
      <c r="G1772" s="79" t="s">
        <v>26</v>
      </c>
      <c r="H1772" s="80" t="s">
        <v>27</v>
      </c>
    </row>
    <row r="1773" spans="1:8" x14ac:dyDescent="0.2">
      <c r="F1773" s="81" t="s">
        <v>28</v>
      </c>
      <c r="G1773" s="82">
        <v>100</v>
      </c>
      <c r="H1773" s="83" t="s">
        <v>29</v>
      </c>
    </row>
    <row r="1774" spans="1:8" ht="13.5" thickBot="1" x14ac:dyDescent="0.25">
      <c r="F1774" s="84" t="s">
        <v>30</v>
      </c>
      <c r="G1774" s="85">
        <v>671</v>
      </c>
      <c r="H1774" s="86" t="s">
        <v>752</v>
      </c>
    </row>
    <row r="1775" spans="1:8" x14ac:dyDescent="0.2">
      <c r="A1775" s="87" t="s">
        <v>840</v>
      </c>
      <c r="H1775" s="88"/>
    </row>
    <row r="1776" spans="1:8" ht="13.5" thickBot="1" x14ac:dyDescent="0.25"/>
    <row r="1777" spans="1:8" x14ac:dyDescent="0.2">
      <c r="A1777" s="89"/>
      <c r="B1777" s="90"/>
      <c r="C1777" s="91"/>
      <c r="D1777" s="38"/>
      <c r="E1777" s="38"/>
      <c r="F1777" s="194" t="str">
        <f>F6</f>
        <v>Estimated Disbursements Ensuing Year 2026 - 2027</v>
      </c>
      <c r="G1777" s="39"/>
      <c r="H1777" s="40"/>
    </row>
    <row r="1778" spans="1:8" x14ac:dyDescent="0.2">
      <c r="A1778" s="92"/>
      <c r="B1778" s="43" t="s">
        <v>26</v>
      </c>
      <c r="C1778" s="93"/>
      <c r="D1778" s="43" t="s">
        <v>13</v>
      </c>
      <c r="E1778" s="43" t="s">
        <v>13</v>
      </c>
      <c r="F1778" s="43" t="s">
        <v>31</v>
      </c>
      <c r="G1778" s="43" t="s">
        <v>32</v>
      </c>
      <c r="H1778" s="44"/>
    </row>
    <row r="1779" spans="1:8" x14ac:dyDescent="0.2">
      <c r="A1779" s="94"/>
      <c r="B1779" s="48" t="s">
        <v>33</v>
      </c>
      <c r="C1779" s="95"/>
      <c r="D1779" s="193" t="str">
        <f>D8</f>
        <v>2024 - 2025</v>
      </c>
      <c r="E1779" s="193" t="str">
        <f>E8</f>
        <v>2025 - 2026</v>
      </c>
      <c r="F1779" s="43" t="s">
        <v>34</v>
      </c>
      <c r="G1779" s="43" t="s">
        <v>35</v>
      </c>
      <c r="H1779" s="44" t="s">
        <v>36</v>
      </c>
    </row>
    <row r="1780" spans="1:8" x14ac:dyDescent="0.2">
      <c r="A1780" s="96"/>
      <c r="B1780" s="179" t="s">
        <v>727</v>
      </c>
      <c r="C1780" s="180" t="s">
        <v>290</v>
      </c>
      <c r="D1780" s="52">
        <v>1</v>
      </c>
      <c r="E1780" s="52">
        <v>2</v>
      </c>
      <c r="F1780" s="52">
        <v>3</v>
      </c>
      <c r="G1780" s="52">
        <v>4</v>
      </c>
      <c r="H1780" s="53">
        <v>5</v>
      </c>
    </row>
    <row r="1781" spans="1:8" x14ac:dyDescent="0.2">
      <c r="A1781" s="96">
        <v>1</v>
      </c>
      <c r="B1781" s="179" t="s">
        <v>291</v>
      </c>
      <c r="C1781" s="180" t="s">
        <v>292</v>
      </c>
      <c r="D1781" s="136"/>
      <c r="E1781" s="136"/>
      <c r="F1781" s="136"/>
      <c r="G1781" s="136"/>
      <c r="H1781" s="137"/>
    </row>
    <row r="1782" spans="1:8" x14ac:dyDescent="0.2">
      <c r="A1782" s="96">
        <v>2</v>
      </c>
      <c r="B1782" s="179" t="s">
        <v>699</v>
      </c>
      <c r="C1782" s="180" t="s">
        <v>700</v>
      </c>
      <c r="D1782" s="136"/>
      <c r="E1782" s="136"/>
      <c r="F1782" s="136"/>
      <c r="G1782" s="136"/>
      <c r="H1782" s="137"/>
    </row>
    <row r="1783" spans="1:8" x14ac:dyDescent="0.2">
      <c r="A1783" s="96">
        <v>3</v>
      </c>
      <c r="B1783" s="179" t="s">
        <v>701</v>
      </c>
      <c r="C1783" s="180" t="s">
        <v>702</v>
      </c>
      <c r="D1783" s="141"/>
      <c r="E1783" s="141"/>
      <c r="F1783" s="141"/>
      <c r="G1783" s="141"/>
      <c r="H1783" s="142"/>
    </row>
    <row r="1784" spans="1:8" x14ac:dyDescent="0.2">
      <c r="A1784" s="96">
        <v>4</v>
      </c>
      <c r="B1784" s="179" t="s">
        <v>769</v>
      </c>
      <c r="C1784" s="180" t="s">
        <v>770</v>
      </c>
      <c r="D1784" s="136"/>
      <c r="E1784" s="136"/>
      <c r="F1784" s="136"/>
      <c r="G1784" s="136"/>
      <c r="H1784" s="137"/>
    </row>
    <row r="1785" spans="1:8" x14ac:dyDescent="0.2">
      <c r="A1785" s="96">
        <v>5</v>
      </c>
      <c r="B1785" s="179" t="s">
        <v>729</v>
      </c>
      <c r="C1785" s="180" t="s">
        <v>730</v>
      </c>
      <c r="D1785" s="141"/>
      <c r="E1785" s="141"/>
      <c r="F1785" s="141"/>
      <c r="G1785" s="141"/>
      <c r="H1785" s="142"/>
    </row>
    <row r="1786" spans="1:8" x14ac:dyDescent="0.2">
      <c r="A1786" s="96">
        <v>6</v>
      </c>
      <c r="B1786" s="145" t="s">
        <v>604</v>
      </c>
      <c r="C1786" s="146"/>
      <c r="D1786" s="136"/>
      <c r="E1786" s="136"/>
      <c r="F1786" s="136"/>
      <c r="G1786" s="136"/>
      <c r="H1786" s="137"/>
    </row>
    <row r="1787" spans="1:8" x14ac:dyDescent="0.2">
      <c r="A1787" s="96">
        <v>7</v>
      </c>
      <c r="B1787" s="145" t="s">
        <v>604</v>
      </c>
      <c r="C1787" s="146"/>
      <c r="D1787" s="136"/>
      <c r="E1787" s="136"/>
      <c r="F1787" s="136"/>
      <c r="G1787" s="136"/>
      <c r="H1787" s="137"/>
    </row>
    <row r="1788" spans="1:8" x14ac:dyDescent="0.2">
      <c r="A1788" s="96">
        <v>8</v>
      </c>
      <c r="B1788" s="145" t="s">
        <v>604</v>
      </c>
      <c r="C1788" s="146"/>
      <c r="D1788" s="141"/>
      <c r="E1788" s="141"/>
      <c r="F1788" s="141"/>
      <c r="G1788" s="141"/>
      <c r="H1788" s="142"/>
    </row>
    <row r="1789" spans="1:8" x14ac:dyDescent="0.2">
      <c r="A1789" s="96">
        <v>9</v>
      </c>
      <c r="B1789" s="145" t="s">
        <v>604</v>
      </c>
      <c r="C1789" s="146"/>
      <c r="D1789" s="136"/>
      <c r="E1789" s="136"/>
      <c r="F1789" s="136"/>
      <c r="G1789" s="136"/>
      <c r="H1789" s="137"/>
    </row>
    <row r="1790" spans="1:8" x14ac:dyDescent="0.2">
      <c r="A1790" s="96">
        <v>10</v>
      </c>
      <c r="B1790" s="145" t="s">
        <v>604</v>
      </c>
      <c r="C1790" s="146"/>
      <c r="D1790" s="136"/>
      <c r="E1790" s="136"/>
      <c r="F1790" s="136"/>
      <c r="G1790" s="136"/>
      <c r="H1790" s="137"/>
    </row>
    <row r="1791" spans="1:8" x14ac:dyDescent="0.2">
      <c r="A1791" s="96">
        <v>11</v>
      </c>
      <c r="B1791" s="179"/>
      <c r="C1791" s="180" t="s">
        <v>293</v>
      </c>
      <c r="D1791" s="99">
        <f>SUM(D1781:D1790)</f>
        <v>0</v>
      </c>
      <c r="E1791" s="99">
        <f>SUM(E1781:E1790)</f>
        <v>0</v>
      </c>
      <c r="F1791" s="99">
        <f>SUM(F1781:F1790)</f>
        <v>0</v>
      </c>
      <c r="G1791" s="99">
        <f>SUM(G1781:G1790)</f>
        <v>0</v>
      </c>
      <c r="H1791" s="100">
        <f>SUM(H1781:H1790)</f>
        <v>0</v>
      </c>
    </row>
    <row r="1792" spans="1:8" x14ac:dyDescent="0.2">
      <c r="A1792" s="96">
        <v>12</v>
      </c>
      <c r="B1792" s="179" t="s">
        <v>738</v>
      </c>
      <c r="C1792" s="180" t="s">
        <v>294</v>
      </c>
      <c r="D1792" s="429"/>
      <c r="E1792" s="429"/>
      <c r="F1792" s="429"/>
      <c r="G1792" s="429"/>
      <c r="H1792" s="430"/>
    </row>
    <row r="1793" spans="1:8" x14ac:dyDescent="0.2">
      <c r="A1793" s="96">
        <v>13</v>
      </c>
      <c r="B1793" s="179" t="s">
        <v>295</v>
      </c>
      <c r="C1793" s="180" t="s">
        <v>710</v>
      </c>
      <c r="D1793" s="136"/>
      <c r="E1793" s="136"/>
      <c r="F1793" s="136"/>
      <c r="G1793" s="136"/>
      <c r="H1793" s="137"/>
    </row>
    <row r="1794" spans="1:8" x14ac:dyDescent="0.2">
      <c r="A1794" s="96">
        <v>14</v>
      </c>
      <c r="B1794" s="145" t="s">
        <v>605</v>
      </c>
      <c r="C1794" s="146"/>
      <c r="D1794" s="141"/>
      <c r="E1794" s="141"/>
      <c r="F1794" s="141"/>
      <c r="G1794" s="141"/>
      <c r="H1794" s="142"/>
    </row>
    <row r="1795" spans="1:8" x14ac:dyDescent="0.2">
      <c r="A1795" s="96">
        <v>15</v>
      </c>
      <c r="B1795" s="145" t="s">
        <v>605</v>
      </c>
      <c r="C1795" s="146"/>
      <c r="D1795" s="141"/>
      <c r="E1795" s="141"/>
      <c r="F1795" s="141"/>
      <c r="G1795" s="141"/>
      <c r="H1795" s="142"/>
    </row>
    <row r="1796" spans="1:8" x14ac:dyDescent="0.2">
      <c r="A1796" s="96">
        <v>16</v>
      </c>
      <c r="B1796" s="179"/>
      <c r="C1796" s="180" t="s">
        <v>297</v>
      </c>
      <c r="D1796" s="99">
        <f>SUM(D1793:D1795)</f>
        <v>0</v>
      </c>
      <c r="E1796" s="99">
        <f>SUM(E1793:E1795)</f>
        <v>0</v>
      </c>
      <c r="F1796" s="99">
        <f>SUM(F1793:F1795)</f>
        <v>0</v>
      </c>
      <c r="G1796" s="99">
        <f>SUM(G1793:G1795)</f>
        <v>0</v>
      </c>
      <c r="H1796" s="100">
        <f>SUM(H1793:H1795)</f>
        <v>0</v>
      </c>
    </row>
    <row r="1797" spans="1:8" x14ac:dyDescent="0.2">
      <c r="A1797" s="96">
        <v>17</v>
      </c>
      <c r="B1797" s="179" t="s">
        <v>739</v>
      </c>
      <c r="C1797" s="180" t="s">
        <v>298</v>
      </c>
      <c r="D1797" s="429"/>
      <c r="E1797" s="429"/>
      <c r="F1797" s="429"/>
      <c r="G1797" s="429"/>
      <c r="H1797" s="430"/>
    </row>
    <row r="1798" spans="1:8" x14ac:dyDescent="0.2">
      <c r="A1798" s="96">
        <v>18</v>
      </c>
      <c r="B1798" s="179" t="s">
        <v>711</v>
      </c>
      <c r="C1798" s="180" t="s">
        <v>742</v>
      </c>
      <c r="D1798" s="136"/>
      <c r="E1798" s="136"/>
      <c r="F1798" s="136"/>
      <c r="G1798" s="136"/>
      <c r="H1798" s="137"/>
    </row>
    <row r="1799" spans="1:8" x14ac:dyDescent="0.2">
      <c r="A1799" s="96">
        <v>19</v>
      </c>
      <c r="B1799" s="179" t="s">
        <v>301</v>
      </c>
      <c r="C1799" s="180" t="s">
        <v>302</v>
      </c>
      <c r="D1799" s="136"/>
      <c r="E1799" s="136"/>
      <c r="F1799" s="136"/>
      <c r="G1799" s="136"/>
      <c r="H1799" s="137"/>
    </row>
    <row r="1800" spans="1:8" x14ac:dyDescent="0.2">
      <c r="A1800" s="96">
        <v>20</v>
      </c>
      <c r="B1800" s="179" t="s">
        <v>332</v>
      </c>
      <c r="C1800" s="180" t="s">
        <v>300</v>
      </c>
      <c r="D1800" s="141"/>
      <c r="E1800" s="141"/>
      <c r="F1800" s="141"/>
      <c r="G1800" s="141"/>
      <c r="H1800" s="142"/>
    </row>
    <row r="1801" spans="1:8" x14ac:dyDescent="0.2">
      <c r="A1801" s="96">
        <v>21</v>
      </c>
      <c r="B1801" s="145" t="s">
        <v>606</v>
      </c>
      <c r="C1801" s="146"/>
      <c r="D1801" s="136"/>
      <c r="E1801" s="136"/>
      <c r="F1801" s="136"/>
      <c r="G1801" s="136"/>
      <c r="H1801" s="137"/>
    </row>
    <row r="1802" spans="1:8" x14ac:dyDescent="0.2">
      <c r="A1802" s="96">
        <v>22</v>
      </c>
      <c r="B1802" s="145" t="s">
        <v>606</v>
      </c>
      <c r="C1802" s="146"/>
      <c r="D1802" s="141"/>
      <c r="E1802" s="141"/>
      <c r="F1802" s="141"/>
      <c r="G1802" s="141"/>
      <c r="H1802" s="142"/>
    </row>
    <row r="1803" spans="1:8" x14ac:dyDescent="0.2">
      <c r="A1803" s="96">
        <v>23</v>
      </c>
      <c r="B1803" s="145" t="s">
        <v>606</v>
      </c>
      <c r="C1803" s="146"/>
      <c r="D1803" s="141"/>
      <c r="E1803" s="141"/>
      <c r="F1803" s="141"/>
      <c r="G1803" s="141"/>
      <c r="H1803" s="142"/>
    </row>
    <row r="1804" spans="1:8" x14ac:dyDescent="0.2">
      <c r="A1804" s="96">
        <v>24</v>
      </c>
      <c r="B1804" s="179"/>
      <c r="C1804" s="180" t="s">
        <v>307</v>
      </c>
      <c r="D1804" s="99">
        <f>SUM(D1798:D1803)</f>
        <v>0</v>
      </c>
      <c r="E1804" s="99">
        <f>SUM(E1798:E1803)</f>
        <v>0</v>
      </c>
      <c r="F1804" s="99">
        <f>SUM(F1798:F1803)</f>
        <v>0</v>
      </c>
      <c r="G1804" s="99">
        <f>SUM(G1798:G1803)</f>
        <v>0</v>
      </c>
      <c r="H1804" s="100">
        <f>SUM(H1798:H1803)</f>
        <v>0</v>
      </c>
    </row>
    <row r="1805" spans="1:8" ht="13.5" thickBot="1" x14ac:dyDescent="0.25">
      <c r="A1805" s="103">
        <v>25</v>
      </c>
      <c r="B1805" s="185"/>
      <c r="C1805" s="187" t="s">
        <v>841</v>
      </c>
      <c r="D1805" s="106">
        <f>D1711+D1768+D1791+D1796+D1804</f>
        <v>0</v>
      </c>
      <c r="E1805" s="106">
        <f>E1711+E1768+E1791+E1796+E1804</f>
        <v>0</v>
      </c>
      <c r="F1805" s="106">
        <f>F1711+F1768+F1791+F1796+F1804</f>
        <v>0</v>
      </c>
      <c r="G1805" s="106">
        <f>G1711+G1768+G1791+G1796+G1804</f>
        <v>0</v>
      </c>
      <c r="H1805" s="107">
        <f>H1711+H1768+H1791+H1796+H1804</f>
        <v>0</v>
      </c>
    </row>
    <row r="1806" spans="1:8" x14ac:dyDescent="0.2">
      <c r="C1806" s="77" t="s">
        <v>612</v>
      </c>
    </row>
    <row r="1807" spans="1:8" x14ac:dyDescent="0.2">
      <c r="H1807" s="88"/>
    </row>
    <row r="1808" spans="1:8" x14ac:dyDescent="0.2">
      <c r="B1808" s="87" t="s">
        <v>309</v>
      </c>
    </row>
    <row r="1809" spans="1:8" ht="9" customHeight="1" x14ac:dyDescent="0.2">
      <c r="B1809" s="4"/>
    </row>
    <row r="1810" spans="1:8" x14ac:dyDescent="0.2">
      <c r="B1810" s="109" t="str">
        <f>B84</f>
        <v>Request is hereby made for the adoption of the estimated budget disbursements for the fiscal year July 1, 2026, through June 30, 2027, as indicated in Column (3).</v>
      </c>
    </row>
    <row r="1811" spans="1:8" x14ac:dyDescent="0.2">
      <c r="B1811" s="4"/>
      <c r="C1811" s="87"/>
    </row>
    <row r="1812" spans="1:8" x14ac:dyDescent="0.2">
      <c r="C1812" s="138" t="s">
        <v>1016</v>
      </c>
      <c r="D1812" s="138" t="s">
        <v>310</v>
      </c>
      <c r="E1812" s="138"/>
      <c r="F1812" s="78" t="s">
        <v>311</v>
      </c>
    </row>
    <row r="1813" spans="1:8" x14ac:dyDescent="0.2">
      <c r="D1813" s="78" t="s">
        <v>312</v>
      </c>
      <c r="F1813" s="78" t="s">
        <v>313</v>
      </c>
    </row>
    <row r="1814" spans="1:8" x14ac:dyDescent="0.2">
      <c r="C1814" s="4"/>
      <c r="D1814" s="4"/>
      <c r="E1814" s="4"/>
      <c r="F1814" s="4"/>
      <c r="H1814" s="88" t="s">
        <v>454</v>
      </c>
    </row>
    <row r="1815" spans="1:8" ht="9" customHeight="1" thickBot="1" x14ac:dyDescent="0.25"/>
    <row r="1816" spans="1:8" ht="18" x14ac:dyDescent="0.25">
      <c r="A1816" s="24" t="str">
        <f>CONCATENATE('Basic Data Input'!$B$5," COUNTY")</f>
        <v>___________ COUNTY</v>
      </c>
      <c r="B1816" s="25"/>
      <c r="C1816" s="25"/>
      <c r="D1816" s="25"/>
      <c r="E1816" s="25"/>
      <c r="F1816" s="26"/>
      <c r="G1816" s="79" t="s">
        <v>26</v>
      </c>
      <c r="H1816" s="80" t="s">
        <v>27</v>
      </c>
    </row>
    <row r="1817" spans="1:8" x14ac:dyDescent="0.2">
      <c r="F1817" s="81" t="s">
        <v>28</v>
      </c>
      <c r="G1817" s="82">
        <v>100</v>
      </c>
      <c r="H1817" s="83" t="s">
        <v>29</v>
      </c>
    </row>
    <row r="1818" spans="1:8" ht="13.5" thickBot="1" x14ac:dyDescent="0.25">
      <c r="F1818" s="84" t="s">
        <v>30</v>
      </c>
      <c r="G1818" s="85">
        <v>693</v>
      </c>
      <c r="H1818" s="188" t="s">
        <v>341</v>
      </c>
    </row>
    <row r="1819" spans="1:8" x14ac:dyDescent="0.2">
      <c r="A1819" s="87" t="s">
        <v>840</v>
      </c>
      <c r="H1819" s="88"/>
    </row>
    <row r="1820" spans="1:8" ht="13.5" thickBot="1" x14ac:dyDescent="0.25"/>
    <row r="1821" spans="1:8" x14ac:dyDescent="0.2">
      <c r="A1821" s="89"/>
      <c r="B1821" s="90"/>
      <c r="C1821" s="91"/>
      <c r="D1821" s="38"/>
      <c r="E1821" s="38"/>
      <c r="F1821" s="194" t="str">
        <f>F6</f>
        <v>Estimated Disbursements Ensuing Year 2026 - 2027</v>
      </c>
      <c r="G1821" s="39"/>
      <c r="H1821" s="40"/>
    </row>
    <row r="1822" spans="1:8" x14ac:dyDescent="0.2">
      <c r="A1822" s="92"/>
      <c r="B1822" s="43" t="s">
        <v>26</v>
      </c>
      <c r="C1822" s="93"/>
      <c r="D1822" s="43" t="s">
        <v>13</v>
      </c>
      <c r="E1822" s="43" t="s">
        <v>13</v>
      </c>
      <c r="F1822" s="43" t="s">
        <v>31</v>
      </c>
      <c r="G1822" s="43" t="s">
        <v>32</v>
      </c>
      <c r="H1822" s="44"/>
    </row>
    <row r="1823" spans="1:8" x14ac:dyDescent="0.2">
      <c r="A1823" s="94"/>
      <c r="B1823" s="48" t="s">
        <v>33</v>
      </c>
      <c r="C1823" s="95"/>
      <c r="D1823" s="193" t="str">
        <f>D8</f>
        <v>2024 - 2025</v>
      </c>
      <c r="E1823" s="193" t="str">
        <f>E8</f>
        <v>2025 - 2026</v>
      </c>
      <c r="F1823" s="43" t="s">
        <v>34</v>
      </c>
      <c r="G1823" s="43" t="s">
        <v>35</v>
      </c>
      <c r="H1823" s="44" t="s">
        <v>36</v>
      </c>
    </row>
    <row r="1824" spans="1:8" x14ac:dyDescent="0.2">
      <c r="A1824" s="96"/>
      <c r="B1824" s="97" t="s">
        <v>250</v>
      </c>
      <c r="C1824" s="98" t="s">
        <v>241</v>
      </c>
      <c r="D1824" s="52">
        <v>1</v>
      </c>
      <c r="E1824" s="52">
        <v>2</v>
      </c>
      <c r="F1824" s="52">
        <v>3</v>
      </c>
      <c r="G1824" s="52">
        <v>4</v>
      </c>
      <c r="H1824" s="53">
        <v>5</v>
      </c>
    </row>
    <row r="1825" spans="1:8" x14ac:dyDescent="0.2">
      <c r="A1825" s="96">
        <v>1</v>
      </c>
      <c r="B1825" s="97" t="s">
        <v>242</v>
      </c>
      <c r="C1825" s="98" t="s">
        <v>243</v>
      </c>
      <c r="D1825" s="136"/>
      <c r="E1825" s="136"/>
      <c r="F1825" s="136"/>
      <c r="G1825" s="136"/>
      <c r="H1825" s="137"/>
    </row>
    <row r="1826" spans="1:8" x14ac:dyDescent="0.2">
      <c r="A1826" s="96">
        <v>2</v>
      </c>
      <c r="B1826" s="97" t="s">
        <v>244</v>
      </c>
      <c r="C1826" s="98" t="s">
        <v>245</v>
      </c>
      <c r="D1826" s="136"/>
      <c r="E1826" s="136"/>
      <c r="F1826" s="136"/>
      <c r="G1826" s="136"/>
      <c r="H1826" s="137"/>
    </row>
    <row r="1827" spans="1:8" x14ac:dyDescent="0.2">
      <c r="A1827" s="96">
        <v>3</v>
      </c>
      <c r="B1827" s="97" t="s">
        <v>246</v>
      </c>
      <c r="C1827" s="98" t="s">
        <v>247</v>
      </c>
      <c r="D1827" s="141"/>
      <c r="E1827" s="141"/>
      <c r="F1827" s="141"/>
      <c r="G1827" s="141"/>
      <c r="H1827" s="142"/>
    </row>
    <row r="1828" spans="1:8" x14ac:dyDescent="0.2">
      <c r="A1828" s="96">
        <v>4</v>
      </c>
      <c r="B1828" s="97" t="s">
        <v>248</v>
      </c>
      <c r="C1828" s="98" t="s">
        <v>249</v>
      </c>
      <c r="D1828" s="136"/>
      <c r="E1828" s="136"/>
      <c r="F1828" s="136"/>
      <c r="G1828" s="136"/>
      <c r="H1828" s="137"/>
    </row>
    <row r="1829" spans="1:8" x14ac:dyDescent="0.2">
      <c r="A1829" s="96">
        <v>5</v>
      </c>
      <c r="B1829" s="97" t="s">
        <v>251</v>
      </c>
      <c r="C1829" s="98" t="s">
        <v>252</v>
      </c>
      <c r="D1829" s="141"/>
      <c r="E1829" s="141"/>
      <c r="F1829" s="141"/>
      <c r="G1829" s="141"/>
      <c r="H1829" s="142"/>
    </row>
    <row r="1830" spans="1:8" x14ac:dyDescent="0.2">
      <c r="A1830" s="96">
        <v>6</v>
      </c>
      <c r="B1830" s="145" t="s">
        <v>602</v>
      </c>
      <c r="C1830" s="146"/>
      <c r="D1830" s="136"/>
      <c r="E1830" s="136"/>
      <c r="F1830" s="136"/>
      <c r="G1830" s="136"/>
      <c r="H1830" s="137"/>
    </row>
    <row r="1831" spans="1:8" x14ac:dyDescent="0.2">
      <c r="A1831" s="96">
        <v>7</v>
      </c>
      <c r="B1831" s="145" t="s">
        <v>602</v>
      </c>
      <c r="C1831" s="146"/>
      <c r="D1831" s="136"/>
      <c r="E1831" s="136"/>
      <c r="F1831" s="136"/>
      <c r="G1831" s="136"/>
      <c r="H1831" s="137"/>
    </row>
    <row r="1832" spans="1:8" x14ac:dyDescent="0.2">
      <c r="A1832" s="96">
        <v>8</v>
      </c>
      <c r="B1832" s="145" t="s">
        <v>602</v>
      </c>
      <c r="C1832" s="146"/>
      <c r="D1832" s="136"/>
      <c r="E1832" s="136"/>
      <c r="F1832" s="136"/>
      <c r="G1832" s="136"/>
      <c r="H1832" s="137"/>
    </row>
    <row r="1833" spans="1:8" x14ac:dyDescent="0.2">
      <c r="A1833" s="96">
        <v>9</v>
      </c>
      <c r="B1833" s="145" t="s">
        <v>602</v>
      </c>
      <c r="C1833" s="146"/>
      <c r="D1833" s="136"/>
      <c r="E1833" s="136"/>
      <c r="F1833" s="136"/>
      <c r="G1833" s="136"/>
      <c r="H1833" s="137"/>
    </row>
    <row r="1834" spans="1:8" x14ac:dyDescent="0.2">
      <c r="A1834" s="96">
        <v>10</v>
      </c>
      <c r="B1834" s="145" t="s">
        <v>602</v>
      </c>
      <c r="C1834" s="146"/>
      <c r="D1834" s="136"/>
      <c r="E1834" s="136"/>
      <c r="F1834" s="136"/>
      <c r="G1834" s="136"/>
      <c r="H1834" s="137"/>
    </row>
    <row r="1835" spans="1:8" x14ac:dyDescent="0.2">
      <c r="A1835" s="96">
        <v>11</v>
      </c>
      <c r="B1835" s="145" t="s">
        <v>602</v>
      </c>
      <c r="C1835" s="146"/>
      <c r="D1835" s="136"/>
      <c r="E1835" s="136"/>
      <c r="F1835" s="136"/>
      <c r="G1835" s="136"/>
      <c r="H1835" s="137"/>
    </row>
    <row r="1836" spans="1:8" x14ac:dyDescent="0.2">
      <c r="A1836" s="96">
        <v>12</v>
      </c>
      <c r="B1836" s="145" t="s">
        <v>602</v>
      </c>
      <c r="C1836" s="146"/>
      <c r="D1836" s="136"/>
      <c r="E1836" s="136"/>
      <c r="F1836" s="136"/>
      <c r="G1836" s="136"/>
      <c r="H1836" s="137"/>
    </row>
    <row r="1837" spans="1:8" x14ac:dyDescent="0.2">
      <c r="A1837" s="96">
        <v>13</v>
      </c>
      <c r="B1837" s="145" t="s">
        <v>602</v>
      </c>
      <c r="C1837" s="146"/>
      <c r="D1837" s="136"/>
      <c r="E1837" s="136"/>
      <c r="F1837" s="136"/>
      <c r="G1837" s="136"/>
      <c r="H1837" s="137"/>
    </row>
    <row r="1838" spans="1:8" x14ac:dyDescent="0.2">
      <c r="A1838" s="96">
        <v>14</v>
      </c>
      <c r="B1838" s="97"/>
      <c r="C1838" s="98" t="s">
        <v>261</v>
      </c>
      <c r="D1838" s="101">
        <f>SUM(D1825:D1837)</f>
        <v>0</v>
      </c>
      <c r="E1838" s="101">
        <f>SUM(E1825:E1837)</f>
        <v>0</v>
      </c>
      <c r="F1838" s="101">
        <f>SUM(F1825:F1837)</f>
        <v>0</v>
      </c>
      <c r="G1838" s="101">
        <f>SUM(G1825:G1837)</f>
        <v>0</v>
      </c>
      <c r="H1838" s="102">
        <f>SUM(H1825:H1837)</f>
        <v>0</v>
      </c>
    </row>
    <row r="1839" spans="1:8" x14ac:dyDescent="0.2">
      <c r="A1839" s="96">
        <v>15</v>
      </c>
      <c r="B1839" s="97" t="s">
        <v>365</v>
      </c>
      <c r="C1839" s="98" t="s">
        <v>263</v>
      </c>
      <c r="D1839" s="429"/>
      <c r="E1839" s="429"/>
      <c r="F1839" s="429"/>
      <c r="G1839" s="429"/>
      <c r="H1839" s="430"/>
    </row>
    <row r="1840" spans="1:8" x14ac:dyDescent="0.2">
      <c r="A1840" s="96">
        <v>16</v>
      </c>
      <c r="B1840" s="97" t="s">
        <v>264</v>
      </c>
      <c r="C1840" s="98" t="s">
        <v>265</v>
      </c>
      <c r="D1840" s="136"/>
      <c r="E1840" s="136"/>
      <c r="F1840" s="136"/>
      <c r="G1840" s="136"/>
      <c r="H1840" s="137"/>
    </row>
    <row r="1841" spans="1:8" x14ac:dyDescent="0.2">
      <c r="A1841" s="96">
        <v>17</v>
      </c>
      <c r="B1841" s="97" t="s">
        <v>266</v>
      </c>
      <c r="C1841" s="98" t="s">
        <v>267</v>
      </c>
      <c r="D1841" s="136"/>
      <c r="E1841" s="136"/>
      <c r="F1841" s="136"/>
      <c r="G1841" s="136"/>
      <c r="H1841" s="137"/>
    </row>
    <row r="1842" spans="1:8" x14ac:dyDescent="0.2">
      <c r="A1842" s="96">
        <v>18</v>
      </c>
      <c r="B1842" s="97" t="s">
        <v>273</v>
      </c>
      <c r="C1842" s="98" t="s">
        <v>330</v>
      </c>
      <c r="D1842" s="136"/>
      <c r="E1842" s="136"/>
      <c r="F1842" s="136"/>
      <c r="G1842" s="136"/>
      <c r="H1842" s="137"/>
    </row>
    <row r="1843" spans="1:8" x14ac:dyDescent="0.2">
      <c r="A1843" s="96">
        <v>19</v>
      </c>
      <c r="B1843" s="97"/>
      <c r="C1843" s="98" t="s">
        <v>277</v>
      </c>
      <c r="D1843" s="447"/>
      <c r="E1843" s="447"/>
      <c r="F1843" s="447"/>
      <c r="G1843" s="447"/>
      <c r="H1843" s="448"/>
    </row>
    <row r="1844" spans="1:8" x14ac:dyDescent="0.2">
      <c r="A1844" s="96">
        <v>20</v>
      </c>
      <c r="B1844" s="97" t="s">
        <v>694</v>
      </c>
      <c r="C1844" s="98" t="s">
        <v>278</v>
      </c>
      <c r="D1844" s="141"/>
      <c r="E1844" s="141"/>
      <c r="F1844" s="141"/>
      <c r="G1844" s="141"/>
      <c r="H1844" s="142"/>
    </row>
    <row r="1845" spans="1:8" x14ac:dyDescent="0.2">
      <c r="A1845" s="96">
        <v>21</v>
      </c>
      <c r="B1845" s="97" t="s">
        <v>279</v>
      </c>
      <c r="C1845" s="98" t="s">
        <v>280</v>
      </c>
      <c r="D1845" s="136"/>
      <c r="E1845" s="136"/>
      <c r="F1845" s="136"/>
      <c r="G1845" s="136"/>
      <c r="H1845" s="137"/>
    </row>
    <row r="1846" spans="1:8" x14ac:dyDescent="0.2">
      <c r="A1846" s="96">
        <v>22</v>
      </c>
      <c r="B1846" s="97" t="s">
        <v>281</v>
      </c>
      <c r="C1846" s="98" t="s">
        <v>282</v>
      </c>
      <c r="D1846" s="141"/>
      <c r="E1846" s="141"/>
      <c r="F1846" s="141"/>
      <c r="G1846" s="141"/>
      <c r="H1846" s="142"/>
    </row>
    <row r="1847" spans="1:8" x14ac:dyDescent="0.2">
      <c r="A1847" s="96">
        <v>23</v>
      </c>
      <c r="B1847" s="97" t="s">
        <v>331</v>
      </c>
      <c r="C1847" s="98" t="s">
        <v>284</v>
      </c>
      <c r="D1847" s="141"/>
      <c r="E1847" s="141"/>
      <c r="F1847" s="141"/>
      <c r="G1847" s="141"/>
      <c r="H1847" s="142"/>
    </row>
    <row r="1848" spans="1:8" x14ac:dyDescent="0.2">
      <c r="A1848" s="96">
        <v>24</v>
      </c>
      <c r="B1848" s="145" t="s">
        <v>603</v>
      </c>
      <c r="C1848" s="146"/>
      <c r="D1848" s="136"/>
      <c r="E1848" s="136"/>
      <c r="F1848" s="136"/>
      <c r="G1848" s="136"/>
      <c r="H1848" s="137"/>
    </row>
    <row r="1849" spans="1:8" x14ac:dyDescent="0.2">
      <c r="A1849" s="96">
        <v>25</v>
      </c>
      <c r="B1849" s="145" t="s">
        <v>603</v>
      </c>
      <c r="C1849" s="146"/>
      <c r="D1849" s="136"/>
      <c r="E1849" s="136"/>
      <c r="F1849" s="136"/>
      <c r="G1849" s="136"/>
      <c r="H1849" s="137"/>
    </row>
    <row r="1850" spans="1:8" x14ac:dyDescent="0.2">
      <c r="A1850" s="96">
        <v>26</v>
      </c>
      <c r="B1850" s="145" t="s">
        <v>603</v>
      </c>
      <c r="C1850" s="146"/>
      <c r="D1850" s="136"/>
      <c r="E1850" s="136"/>
      <c r="F1850" s="136"/>
      <c r="G1850" s="136"/>
      <c r="H1850" s="137"/>
    </row>
    <row r="1851" spans="1:8" x14ac:dyDescent="0.2">
      <c r="A1851" s="96">
        <v>27</v>
      </c>
      <c r="B1851" s="145" t="s">
        <v>603</v>
      </c>
      <c r="C1851" s="146"/>
      <c r="D1851" s="136"/>
      <c r="E1851" s="136"/>
      <c r="F1851" s="136"/>
      <c r="G1851" s="136"/>
      <c r="H1851" s="137"/>
    </row>
    <row r="1852" spans="1:8" x14ac:dyDescent="0.2">
      <c r="A1852" s="96">
        <v>28</v>
      </c>
      <c r="B1852" s="145" t="s">
        <v>603</v>
      </c>
      <c r="C1852" s="146"/>
      <c r="D1852" s="141"/>
      <c r="E1852" s="141"/>
      <c r="F1852" s="141"/>
      <c r="G1852" s="141"/>
      <c r="H1852" s="142"/>
    </row>
    <row r="1853" spans="1:8" x14ac:dyDescent="0.2">
      <c r="A1853" s="96">
        <v>29</v>
      </c>
      <c r="B1853" s="145" t="s">
        <v>603</v>
      </c>
      <c r="C1853" s="146"/>
      <c r="D1853" s="136"/>
      <c r="E1853" s="136"/>
      <c r="F1853" s="136"/>
      <c r="G1853" s="136"/>
      <c r="H1853" s="137"/>
    </row>
    <row r="1854" spans="1:8" x14ac:dyDescent="0.2">
      <c r="A1854" s="96">
        <v>30</v>
      </c>
      <c r="B1854" s="145" t="s">
        <v>603</v>
      </c>
      <c r="C1854" s="146"/>
      <c r="D1854" s="141"/>
      <c r="E1854" s="141"/>
      <c r="F1854" s="136"/>
      <c r="G1854" s="136"/>
      <c r="H1854" s="137"/>
    </row>
    <row r="1855" spans="1:8" x14ac:dyDescent="0.2">
      <c r="A1855" s="96">
        <v>31</v>
      </c>
      <c r="B1855" s="145" t="s">
        <v>603</v>
      </c>
      <c r="C1855" s="146"/>
      <c r="D1855" s="141"/>
      <c r="E1855" s="141"/>
      <c r="F1855" s="136"/>
      <c r="G1855" s="136"/>
      <c r="H1855" s="137"/>
    </row>
    <row r="1856" spans="1:8" ht="13.5" thickBot="1" x14ac:dyDescent="0.25">
      <c r="A1856" s="103">
        <v>32</v>
      </c>
      <c r="B1856" s="147" t="s">
        <v>603</v>
      </c>
      <c r="C1856" s="148"/>
      <c r="D1856" s="143"/>
      <c r="E1856" s="143"/>
      <c r="F1856" s="143"/>
      <c r="G1856" s="143"/>
      <c r="H1856" s="144"/>
    </row>
    <row r="1858" spans="1:8" x14ac:dyDescent="0.2">
      <c r="H1858" s="88" t="s">
        <v>507</v>
      </c>
    </row>
    <row r="1859" spans="1:8" ht="9" customHeight="1" thickBot="1" x14ac:dyDescent="0.25"/>
    <row r="1860" spans="1:8" ht="18" x14ac:dyDescent="0.25">
      <c r="A1860" s="24" t="str">
        <f>CONCATENATE('Basic Data Input'!$B$5," COUNTY")</f>
        <v>___________ COUNTY</v>
      </c>
      <c r="B1860" s="25"/>
      <c r="C1860" s="25"/>
      <c r="D1860" s="25"/>
      <c r="E1860" s="25"/>
      <c r="F1860" s="26"/>
      <c r="G1860" s="79" t="s">
        <v>26</v>
      </c>
      <c r="H1860" s="80" t="s">
        <v>27</v>
      </c>
    </row>
    <row r="1861" spans="1:8" x14ac:dyDescent="0.2">
      <c r="F1861" s="81" t="s">
        <v>28</v>
      </c>
      <c r="G1861" s="82">
        <v>100</v>
      </c>
      <c r="H1861" s="83" t="s">
        <v>29</v>
      </c>
    </row>
    <row r="1862" spans="1:8" ht="13.5" thickBot="1" x14ac:dyDescent="0.25">
      <c r="F1862" s="84" t="s">
        <v>30</v>
      </c>
      <c r="G1862" s="85">
        <v>693</v>
      </c>
      <c r="H1862" s="188" t="s">
        <v>341</v>
      </c>
    </row>
    <row r="1863" spans="1:8" x14ac:dyDescent="0.2">
      <c r="A1863" s="87" t="s">
        <v>840</v>
      </c>
      <c r="H1863" s="88"/>
    </row>
    <row r="1864" spans="1:8" ht="13.5" thickBot="1" x14ac:dyDescent="0.25"/>
    <row r="1865" spans="1:8" x14ac:dyDescent="0.2">
      <c r="A1865" s="89"/>
      <c r="B1865" s="90"/>
      <c r="C1865" s="91"/>
      <c r="D1865" s="38"/>
      <c r="E1865" s="38"/>
      <c r="F1865" s="194" t="str">
        <f>F6</f>
        <v>Estimated Disbursements Ensuing Year 2026 - 2027</v>
      </c>
      <c r="G1865" s="39"/>
      <c r="H1865" s="40"/>
    </row>
    <row r="1866" spans="1:8" x14ac:dyDescent="0.2">
      <c r="A1866" s="92"/>
      <c r="B1866" s="43" t="s">
        <v>26</v>
      </c>
      <c r="C1866" s="93"/>
      <c r="D1866" s="43" t="s">
        <v>13</v>
      </c>
      <c r="E1866" s="43" t="s">
        <v>13</v>
      </c>
      <c r="F1866" s="43" t="s">
        <v>31</v>
      </c>
      <c r="G1866" s="43" t="s">
        <v>32</v>
      </c>
      <c r="H1866" s="44"/>
    </row>
    <row r="1867" spans="1:8" x14ac:dyDescent="0.2">
      <c r="A1867" s="94"/>
      <c r="B1867" s="48" t="s">
        <v>33</v>
      </c>
      <c r="C1867" s="95"/>
      <c r="D1867" s="193" t="str">
        <f>D8</f>
        <v>2024 - 2025</v>
      </c>
      <c r="E1867" s="193" t="str">
        <f>E8</f>
        <v>2025 - 2026</v>
      </c>
      <c r="F1867" s="43" t="s">
        <v>34</v>
      </c>
      <c r="G1867" s="43" t="s">
        <v>35</v>
      </c>
      <c r="H1867" s="44" t="s">
        <v>36</v>
      </c>
    </row>
    <row r="1868" spans="1:8" x14ac:dyDescent="0.2">
      <c r="A1868" s="96"/>
      <c r="B1868" s="179" t="s">
        <v>365</v>
      </c>
      <c r="C1868" s="180" t="s">
        <v>288</v>
      </c>
      <c r="D1868" s="52">
        <v>1</v>
      </c>
      <c r="E1868" s="52">
        <v>2</v>
      </c>
      <c r="F1868" s="52">
        <v>3</v>
      </c>
      <c r="G1868" s="52">
        <v>4</v>
      </c>
      <c r="H1868" s="53">
        <v>5</v>
      </c>
    </row>
    <row r="1869" spans="1:8" x14ac:dyDescent="0.2">
      <c r="A1869" s="96">
        <v>1</v>
      </c>
      <c r="B1869" s="145" t="s">
        <v>603</v>
      </c>
      <c r="C1869" s="146"/>
      <c r="D1869" s="136"/>
      <c r="E1869" s="136"/>
      <c r="F1869" s="136"/>
      <c r="G1869" s="136"/>
      <c r="H1869" s="137"/>
    </row>
    <row r="1870" spans="1:8" x14ac:dyDescent="0.2">
      <c r="A1870" s="96">
        <v>2</v>
      </c>
      <c r="B1870" s="145" t="s">
        <v>603</v>
      </c>
      <c r="C1870" s="146"/>
      <c r="D1870" s="136"/>
      <c r="E1870" s="136"/>
      <c r="F1870" s="136"/>
      <c r="G1870" s="136"/>
      <c r="H1870" s="137"/>
    </row>
    <row r="1871" spans="1:8" x14ac:dyDescent="0.2">
      <c r="A1871" s="96">
        <v>3</v>
      </c>
      <c r="B1871" s="145" t="s">
        <v>603</v>
      </c>
      <c r="C1871" s="146"/>
      <c r="D1871" s="141"/>
      <c r="E1871" s="141"/>
      <c r="F1871" s="141"/>
      <c r="G1871" s="141"/>
      <c r="H1871" s="142"/>
    </row>
    <row r="1872" spans="1:8" x14ac:dyDescent="0.2">
      <c r="A1872" s="96">
        <v>4</v>
      </c>
      <c r="B1872" s="97"/>
      <c r="C1872" s="98" t="s">
        <v>289</v>
      </c>
      <c r="D1872" s="99">
        <f>SUM(D1840:D1856,D1869:D1871)</f>
        <v>0</v>
      </c>
      <c r="E1872" s="99">
        <f>SUM(E1840:E1856,E1869:E1871)</f>
        <v>0</v>
      </c>
      <c r="F1872" s="99">
        <f>SUM(F1840:F1856,F1869:F1871)</f>
        <v>0</v>
      </c>
      <c r="G1872" s="99">
        <f>SUM(G1840:G1856,G1869:G1871)</f>
        <v>0</v>
      </c>
      <c r="H1872" s="100">
        <f>SUM(H1840:H1856,H1869:H1871)</f>
        <v>0</v>
      </c>
    </row>
    <row r="1873" spans="1:8" x14ac:dyDescent="0.2">
      <c r="A1873" s="96">
        <v>5</v>
      </c>
      <c r="B1873" s="97" t="s">
        <v>727</v>
      </c>
      <c r="C1873" s="98" t="s">
        <v>290</v>
      </c>
      <c r="D1873" s="429"/>
      <c r="E1873" s="429"/>
      <c r="F1873" s="429"/>
      <c r="G1873" s="429"/>
      <c r="H1873" s="430"/>
    </row>
    <row r="1874" spans="1:8" x14ac:dyDescent="0.2">
      <c r="A1874" s="96">
        <v>6</v>
      </c>
      <c r="B1874" s="97" t="s">
        <v>291</v>
      </c>
      <c r="C1874" s="98" t="s">
        <v>292</v>
      </c>
      <c r="D1874" s="136"/>
      <c r="E1874" s="136"/>
      <c r="F1874" s="136"/>
      <c r="G1874" s="136"/>
      <c r="H1874" s="137"/>
    </row>
    <row r="1875" spans="1:8" x14ac:dyDescent="0.2">
      <c r="A1875" s="96">
        <v>7</v>
      </c>
      <c r="B1875" s="145" t="s">
        <v>604</v>
      </c>
      <c r="C1875" s="146"/>
      <c r="D1875" s="136"/>
      <c r="E1875" s="136"/>
      <c r="F1875" s="136"/>
      <c r="G1875" s="136"/>
      <c r="H1875" s="137"/>
    </row>
    <row r="1876" spans="1:8" x14ac:dyDescent="0.2">
      <c r="A1876" s="96">
        <v>8</v>
      </c>
      <c r="B1876" s="145" t="s">
        <v>604</v>
      </c>
      <c r="C1876" s="146"/>
      <c r="D1876" s="136"/>
      <c r="E1876" s="136"/>
      <c r="F1876" s="136"/>
      <c r="G1876" s="136"/>
      <c r="H1876" s="137"/>
    </row>
    <row r="1877" spans="1:8" x14ac:dyDescent="0.2">
      <c r="A1877" s="96">
        <v>9</v>
      </c>
      <c r="B1877" s="145" t="s">
        <v>604</v>
      </c>
      <c r="C1877" s="146"/>
      <c r="D1877" s="136"/>
      <c r="E1877" s="136"/>
      <c r="F1877" s="136"/>
      <c r="G1877" s="136"/>
      <c r="H1877" s="137"/>
    </row>
    <row r="1878" spans="1:8" x14ac:dyDescent="0.2">
      <c r="A1878" s="96">
        <v>10</v>
      </c>
      <c r="B1878" s="145" t="s">
        <v>604</v>
      </c>
      <c r="C1878" s="146"/>
      <c r="D1878" s="136"/>
      <c r="E1878" s="136"/>
      <c r="F1878" s="136"/>
      <c r="G1878" s="136"/>
      <c r="H1878" s="137"/>
    </row>
    <row r="1879" spans="1:8" x14ac:dyDescent="0.2">
      <c r="A1879" s="96">
        <v>11</v>
      </c>
      <c r="B1879" s="97"/>
      <c r="C1879" s="98" t="s">
        <v>293</v>
      </c>
      <c r="D1879" s="99">
        <f>SUM(D1874:D1878)</f>
        <v>0</v>
      </c>
      <c r="E1879" s="99">
        <f>SUM(E1874:E1878)</f>
        <v>0</v>
      </c>
      <c r="F1879" s="99">
        <f>SUM(F1874:F1878)</f>
        <v>0</v>
      </c>
      <c r="G1879" s="99">
        <f>SUM(G1874:G1878)</f>
        <v>0</v>
      </c>
      <c r="H1879" s="100">
        <f>SUM(H1874:H1878)</f>
        <v>0</v>
      </c>
    </row>
    <row r="1880" spans="1:8" x14ac:dyDescent="0.2">
      <c r="A1880" s="96">
        <v>12</v>
      </c>
      <c r="B1880" s="97" t="s">
        <v>738</v>
      </c>
      <c r="C1880" s="98" t="s">
        <v>294</v>
      </c>
      <c r="D1880" s="429"/>
      <c r="E1880" s="429"/>
      <c r="F1880" s="429"/>
      <c r="G1880" s="429"/>
      <c r="H1880" s="430"/>
    </row>
    <row r="1881" spans="1:8" x14ac:dyDescent="0.2">
      <c r="A1881" s="96">
        <v>13</v>
      </c>
      <c r="B1881" s="97" t="s">
        <v>295</v>
      </c>
      <c r="C1881" s="98" t="s">
        <v>296</v>
      </c>
      <c r="D1881" s="136"/>
      <c r="E1881" s="136"/>
      <c r="F1881" s="136"/>
      <c r="G1881" s="136"/>
      <c r="H1881" s="137"/>
    </row>
    <row r="1882" spans="1:8" x14ac:dyDescent="0.2">
      <c r="A1882" s="96">
        <v>14</v>
      </c>
      <c r="B1882" s="145" t="s">
        <v>605</v>
      </c>
      <c r="C1882" s="146"/>
      <c r="D1882" s="141"/>
      <c r="E1882" s="141"/>
      <c r="F1882" s="141"/>
      <c r="G1882" s="141"/>
      <c r="H1882" s="142"/>
    </row>
    <row r="1883" spans="1:8" x14ac:dyDescent="0.2">
      <c r="A1883" s="96">
        <v>15</v>
      </c>
      <c r="B1883" s="145" t="s">
        <v>605</v>
      </c>
      <c r="C1883" s="146"/>
      <c r="D1883" s="141"/>
      <c r="E1883" s="141"/>
      <c r="F1883" s="141"/>
      <c r="G1883" s="141"/>
      <c r="H1883" s="142"/>
    </row>
    <row r="1884" spans="1:8" x14ac:dyDescent="0.2">
      <c r="A1884" s="96">
        <v>16</v>
      </c>
      <c r="B1884" s="97"/>
      <c r="C1884" s="98" t="s">
        <v>297</v>
      </c>
      <c r="D1884" s="99">
        <f>SUM(D1881:D1883)</f>
        <v>0</v>
      </c>
      <c r="E1884" s="99">
        <f>SUM(E1881:E1883)</f>
        <v>0</v>
      </c>
      <c r="F1884" s="99">
        <f>SUM(F1881:F1883)</f>
        <v>0</v>
      </c>
      <c r="G1884" s="99">
        <f>SUM(G1881:G1883)</f>
        <v>0</v>
      </c>
      <c r="H1884" s="100">
        <f>SUM(H1881:H1883)</f>
        <v>0</v>
      </c>
    </row>
    <row r="1885" spans="1:8" x14ac:dyDescent="0.2">
      <c r="A1885" s="96">
        <v>17</v>
      </c>
      <c r="B1885" s="97" t="s">
        <v>739</v>
      </c>
      <c r="C1885" s="98" t="s">
        <v>298</v>
      </c>
      <c r="D1885" s="429"/>
      <c r="E1885" s="429"/>
      <c r="F1885" s="429"/>
      <c r="G1885" s="429"/>
      <c r="H1885" s="430"/>
    </row>
    <row r="1886" spans="1:8" x14ac:dyDescent="0.2">
      <c r="A1886" s="96">
        <v>18</v>
      </c>
      <c r="B1886" s="97" t="s">
        <v>301</v>
      </c>
      <c r="C1886" s="98" t="s">
        <v>302</v>
      </c>
      <c r="D1886" s="136"/>
      <c r="E1886" s="136"/>
      <c r="F1886" s="136"/>
      <c r="G1886" s="136"/>
      <c r="H1886" s="137"/>
    </row>
    <row r="1887" spans="1:8" x14ac:dyDescent="0.2">
      <c r="A1887" s="96">
        <v>19</v>
      </c>
      <c r="B1887" s="97" t="s">
        <v>332</v>
      </c>
      <c r="C1887" s="98" t="s">
        <v>300</v>
      </c>
      <c r="D1887" s="136"/>
      <c r="E1887" s="136"/>
      <c r="F1887" s="136"/>
      <c r="G1887" s="136"/>
      <c r="H1887" s="137"/>
    </row>
    <row r="1888" spans="1:8" x14ac:dyDescent="0.2">
      <c r="A1888" s="96">
        <v>20</v>
      </c>
      <c r="B1888" s="145" t="s">
        <v>606</v>
      </c>
      <c r="C1888" s="146"/>
      <c r="D1888" s="141"/>
      <c r="E1888" s="141"/>
      <c r="F1888" s="141"/>
      <c r="G1888" s="141"/>
      <c r="H1888" s="142"/>
    </row>
    <row r="1889" spans="1:8" x14ac:dyDescent="0.2">
      <c r="A1889" s="96">
        <v>21</v>
      </c>
      <c r="B1889" s="145" t="s">
        <v>606</v>
      </c>
      <c r="C1889" s="146"/>
      <c r="D1889" s="136"/>
      <c r="E1889" s="136"/>
      <c r="F1889" s="136"/>
      <c r="G1889" s="136"/>
      <c r="H1889" s="137"/>
    </row>
    <row r="1890" spans="1:8" x14ac:dyDescent="0.2">
      <c r="A1890" s="96">
        <v>22</v>
      </c>
      <c r="B1890" s="145" t="s">
        <v>606</v>
      </c>
      <c r="C1890" s="146"/>
      <c r="D1890" s="141"/>
      <c r="E1890" s="141"/>
      <c r="F1890" s="141"/>
      <c r="G1890" s="141"/>
      <c r="H1890" s="142"/>
    </row>
    <row r="1891" spans="1:8" x14ac:dyDescent="0.2">
      <c r="A1891" s="96">
        <v>23</v>
      </c>
      <c r="B1891" s="145" t="s">
        <v>606</v>
      </c>
      <c r="C1891" s="146"/>
      <c r="D1891" s="141"/>
      <c r="E1891" s="141"/>
      <c r="F1891" s="141"/>
      <c r="G1891" s="141"/>
      <c r="H1891" s="142"/>
    </row>
    <row r="1892" spans="1:8" x14ac:dyDescent="0.2">
      <c r="A1892" s="96">
        <v>24</v>
      </c>
      <c r="B1892" s="97"/>
      <c r="C1892" s="98" t="s">
        <v>307</v>
      </c>
      <c r="D1892" s="99">
        <f>SUM(D1886:D1891)</f>
        <v>0</v>
      </c>
      <c r="E1892" s="99">
        <f>SUM(E1886:E1891)</f>
        <v>0</v>
      </c>
      <c r="F1892" s="99">
        <f>SUM(F1886:F1891)</f>
        <v>0</v>
      </c>
      <c r="G1892" s="99">
        <f>SUM(G1886:G1891)</f>
        <v>0</v>
      </c>
      <c r="H1892" s="100">
        <f>SUM(H1886:H1891)</f>
        <v>0</v>
      </c>
    </row>
    <row r="1893" spans="1:8" ht="13.5" thickBot="1" x14ac:dyDescent="0.25">
      <c r="A1893" s="103">
        <v>25</v>
      </c>
      <c r="B1893" s="104"/>
      <c r="C1893" s="108" t="s">
        <v>841</v>
      </c>
      <c r="D1893" s="106">
        <f>D1838+D1872+D1879+D1884+D1892</f>
        <v>0</v>
      </c>
      <c r="E1893" s="106">
        <f>E1838+E1872+E1879+E1884+E1892</f>
        <v>0</v>
      </c>
      <c r="F1893" s="106">
        <f>F1838+F1872+F1879+F1884+F1892</f>
        <v>0</v>
      </c>
      <c r="G1893" s="106">
        <f>G1838+G1872+G1879+G1884+G1892</f>
        <v>0</v>
      </c>
      <c r="H1893" s="107">
        <f>H1838+H1872+H1879+H1884+H1892</f>
        <v>0</v>
      </c>
    </row>
    <row r="1894" spans="1:8" x14ac:dyDescent="0.2">
      <c r="C1894" s="77" t="s">
        <v>506</v>
      </c>
    </row>
    <row r="1895" spans="1:8" hidden="1" x14ac:dyDescent="0.2">
      <c r="H1895" s="88"/>
    </row>
    <row r="1896" spans="1:8" x14ac:dyDescent="0.2">
      <c r="H1896" s="88"/>
    </row>
    <row r="1897" spans="1:8" x14ac:dyDescent="0.2">
      <c r="B1897" s="87" t="s">
        <v>309</v>
      </c>
    </row>
    <row r="1899" spans="1:8" x14ac:dyDescent="0.2">
      <c r="B1899" s="109" t="str">
        <f>B84</f>
        <v>Request is hereby made for the adoption of the estimated budget disbursements for the fiscal year July 1, 2026, through June 30, 2027, as indicated in Column (3).</v>
      </c>
      <c r="C1899" s="87"/>
    </row>
    <row r="1901" spans="1:8" x14ac:dyDescent="0.2">
      <c r="C1901" s="138" t="s">
        <v>1016</v>
      </c>
      <c r="D1901" s="138" t="s">
        <v>310</v>
      </c>
      <c r="E1901" s="138"/>
      <c r="F1901" s="78" t="s">
        <v>311</v>
      </c>
    </row>
    <row r="1902" spans="1:8" x14ac:dyDescent="0.2">
      <c r="D1902" s="78" t="s">
        <v>312</v>
      </c>
      <c r="F1902" s="78" t="s">
        <v>313</v>
      </c>
      <c r="H1902" s="4"/>
    </row>
    <row r="1903" spans="1:8" x14ac:dyDescent="0.2">
      <c r="C1903" s="4"/>
      <c r="D1903" s="4"/>
      <c r="E1903" s="4"/>
      <c r="F1903" s="4"/>
      <c r="H1903" s="88" t="s">
        <v>809</v>
      </c>
    </row>
    <row r="1904" spans="1:8" ht="9" customHeight="1" thickBot="1" x14ac:dyDescent="0.25"/>
    <row r="1905" spans="1:8" ht="18" x14ac:dyDescent="0.25">
      <c r="A1905" s="24" t="str">
        <f>CONCATENATE('Basic Data Input'!$B$5," COUNTY")</f>
        <v>___________ COUNTY</v>
      </c>
      <c r="B1905" s="25"/>
      <c r="C1905" s="25"/>
      <c r="D1905" s="25"/>
      <c r="E1905" s="25"/>
      <c r="F1905" s="26"/>
      <c r="G1905" s="79" t="s">
        <v>26</v>
      </c>
      <c r="H1905" s="80" t="s">
        <v>27</v>
      </c>
    </row>
    <row r="1906" spans="1:8" x14ac:dyDescent="0.2">
      <c r="F1906" s="81" t="s">
        <v>28</v>
      </c>
      <c r="G1906" s="82">
        <v>100</v>
      </c>
      <c r="H1906" s="83" t="s">
        <v>29</v>
      </c>
    </row>
    <row r="1907" spans="1:8" ht="13.5" thickBot="1" x14ac:dyDescent="0.25">
      <c r="F1907" s="84" t="s">
        <v>30</v>
      </c>
      <c r="G1907" s="85">
        <v>702</v>
      </c>
      <c r="H1907" s="86" t="s">
        <v>771</v>
      </c>
    </row>
    <row r="1908" spans="1:8" x14ac:dyDescent="0.2">
      <c r="A1908" s="87" t="s">
        <v>840</v>
      </c>
      <c r="H1908" s="88"/>
    </row>
    <row r="1909" spans="1:8" ht="13.5" thickBot="1" x14ac:dyDescent="0.25"/>
    <row r="1910" spans="1:8" x14ac:dyDescent="0.2">
      <c r="A1910" s="89"/>
      <c r="B1910" s="90"/>
      <c r="C1910" s="91"/>
      <c r="D1910" s="38"/>
      <c r="E1910" s="38"/>
      <c r="F1910" s="194" t="str">
        <f>F6</f>
        <v>Estimated Disbursements Ensuing Year 2026 - 2027</v>
      </c>
      <c r="G1910" s="39"/>
      <c r="H1910" s="40"/>
    </row>
    <row r="1911" spans="1:8" x14ac:dyDescent="0.2">
      <c r="A1911" s="92"/>
      <c r="B1911" s="43" t="s">
        <v>26</v>
      </c>
      <c r="C1911" s="93"/>
      <c r="D1911" s="43" t="s">
        <v>13</v>
      </c>
      <c r="E1911" s="43" t="s">
        <v>13</v>
      </c>
      <c r="F1911" s="43" t="s">
        <v>31</v>
      </c>
      <c r="G1911" s="43" t="s">
        <v>32</v>
      </c>
      <c r="H1911" s="44"/>
    </row>
    <row r="1912" spans="1:8" x14ac:dyDescent="0.2">
      <c r="A1912" s="94"/>
      <c r="B1912" s="48" t="s">
        <v>33</v>
      </c>
      <c r="C1912" s="95"/>
      <c r="D1912" s="193" t="str">
        <f>D8</f>
        <v>2024 - 2025</v>
      </c>
      <c r="E1912" s="193" t="str">
        <f>E8</f>
        <v>2025 - 2026</v>
      </c>
      <c r="F1912" s="43" t="s">
        <v>34</v>
      </c>
      <c r="G1912" s="43" t="s">
        <v>35</v>
      </c>
      <c r="H1912" s="44" t="s">
        <v>36</v>
      </c>
    </row>
    <row r="1913" spans="1:8" x14ac:dyDescent="0.2">
      <c r="A1913" s="96"/>
      <c r="B1913" s="97" t="s">
        <v>250</v>
      </c>
      <c r="C1913" s="98" t="s">
        <v>241</v>
      </c>
      <c r="D1913" s="52">
        <v>1</v>
      </c>
      <c r="E1913" s="52">
        <v>2</v>
      </c>
      <c r="F1913" s="52">
        <v>3</v>
      </c>
      <c r="G1913" s="52">
        <v>4</v>
      </c>
      <c r="H1913" s="53">
        <v>5</v>
      </c>
    </row>
    <row r="1914" spans="1:8" x14ac:dyDescent="0.2">
      <c r="A1914" s="96">
        <v>1</v>
      </c>
      <c r="B1914" s="97" t="s">
        <v>242</v>
      </c>
      <c r="C1914" s="98" t="s">
        <v>243</v>
      </c>
      <c r="D1914" s="136"/>
      <c r="E1914" s="136"/>
      <c r="F1914" s="136"/>
      <c r="G1914" s="136"/>
      <c r="H1914" s="137"/>
    </row>
    <row r="1915" spans="1:8" x14ac:dyDescent="0.2">
      <c r="A1915" s="96">
        <v>2</v>
      </c>
      <c r="B1915" s="97" t="s">
        <v>244</v>
      </c>
      <c r="C1915" s="98" t="s">
        <v>245</v>
      </c>
      <c r="D1915" s="136"/>
      <c r="E1915" s="136"/>
      <c r="F1915" s="136"/>
      <c r="G1915" s="136"/>
      <c r="H1915" s="137"/>
    </row>
    <row r="1916" spans="1:8" x14ac:dyDescent="0.2">
      <c r="A1916" s="96">
        <v>3</v>
      </c>
      <c r="B1916" s="97" t="s">
        <v>246</v>
      </c>
      <c r="C1916" s="98" t="s">
        <v>247</v>
      </c>
      <c r="D1916" s="141"/>
      <c r="E1916" s="141"/>
      <c r="F1916" s="141"/>
      <c r="G1916" s="141"/>
      <c r="H1916" s="142"/>
    </row>
    <row r="1917" spans="1:8" x14ac:dyDescent="0.2">
      <c r="A1917" s="96">
        <v>4</v>
      </c>
      <c r="B1917" s="97" t="s">
        <v>248</v>
      </c>
      <c r="C1917" s="98" t="s">
        <v>249</v>
      </c>
      <c r="D1917" s="136"/>
      <c r="E1917" s="136"/>
      <c r="F1917" s="136"/>
      <c r="G1917" s="136"/>
      <c r="H1917" s="137"/>
    </row>
    <row r="1918" spans="1:8" x14ac:dyDescent="0.2">
      <c r="A1918" s="96">
        <v>5</v>
      </c>
      <c r="B1918" s="97" t="s">
        <v>251</v>
      </c>
      <c r="C1918" s="98" t="s">
        <v>252</v>
      </c>
      <c r="D1918" s="141"/>
      <c r="E1918" s="141"/>
      <c r="F1918" s="141"/>
      <c r="G1918" s="141"/>
      <c r="H1918" s="142"/>
    </row>
    <row r="1919" spans="1:8" x14ac:dyDescent="0.2">
      <c r="A1919" s="96">
        <v>6</v>
      </c>
      <c r="B1919" s="145" t="s">
        <v>602</v>
      </c>
      <c r="C1919" s="146"/>
      <c r="D1919" s="136"/>
      <c r="E1919" s="136"/>
      <c r="F1919" s="136"/>
      <c r="G1919" s="136"/>
      <c r="H1919" s="137"/>
    </row>
    <row r="1920" spans="1:8" x14ac:dyDescent="0.2">
      <c r="A1920" s="96">
        <v>7</v>
      </c>
      <c r="B1920" s="145" t="s">
        <v>602</v>
      </c>
      <c r="C1920" s="146"/>
      <c r="D1920" s="136"/>
      <c r="E1920" s="136"/>
      <c r="F1920" s="136"/>
      <c r="G1920" s="136"/>
      <c r="H1920" s="137"/>
    </row>
    <row r="1921" spans="1:8" x14ac:dyDescent="0.2">
      <c r="A1921" s="96">
        <v>8</v>
      </c>
      <c r="B1921" s="145" t="s">
        <v>602</v>
      </c>
      <c r="C1921" s="146"/>
      <c r="D1921" s="136"/>
      <c r="E1921" s="136"/>
      <c r="F1921" s="136"/>
      <c r="G1921" s="136"/>
      <c r="H1921" s="137"/>
    </row>
    <row r="1922" spans="1:8" x14ac:dyDescent="0.2">
      <c r="A1922" s="96">
        <v>9</v>
      </c>
      <c r="B1922" s="145" t="s">
        <v>602</v>
      </c>
      <c r="C1922" s="146"/>
      <c r="D1922" s="136"/>
      <c r="E1922" s="136"/>
      <c r="F1922" s="136"/>
      <c r="G1922" s="136"/>
      <c r="H1922" s="137"/>
    </row>
    <row r="1923" spans="1:8" x14ac:dyDescent="0.2">
      <c r="A1923" s="96">
        <v>10</v>
      </c>
      <c r="B1923" s="145" t="s">
        <v>602</v>
      </c>
      <c r="C1923" s="146"/>
      <c r="D1923" s="136"/>
      <c r="E1923" s="136"/>
      <c r="F1923" s="136"/>
      <c r="G1923" s="136"/>
      <c r="H1923" s="137"/>
    </row>
    <row r="1924" spans="1:8" x14ac:dyDescent="0.2">
      <c r="A1924" s="96">
        <v>11</v>
      </c>
      <c r="B1924" s="145" t="s">
        <v>602</v>
      </c>
      <c r="C1924" s="146"/>
      <c r="D1924" s="136"/>
      <c r="E1924" s="136"/>
      <c r="F1924" s="136"/>
      <c r="G1924" s="136"/>
      <c r="H1924" s="137"/>
    </row>
    <row r="1925" spans="1:8" x14ac:dyDescent="0.2">
      <c r="A1925" s="96">
        <v>12</v>
      </c>
      <c r="B1925" s="145" t="s">
        <v>602</v>
      </c>
      <c r="C1925" s="146"/>
      <c r="D1925" s="136"/>
      <c r="E1925" s="136"/>
      <c r="F1925" s="136"/>
      <c r="G1925" s="136"/>
      <c r="H1925" s="137"/>
    </row>
    <row r="1926" spans="1:8" x14ac:dyDescent="0.2">
      <c r="A1926" s="96">
        <v>13</v>
      </c>
      <c r="B1926" s="145" t="s">
        <v>602</v>
      </c>
      <c r="C1926" s="146"/>
      <c r="D1926" s="136"/>
      <c r="E1926" s="136"/>
      <c r="F1926" s="136"/>
      <c r="G1926" s="136"/>
      <c r="H1926" s="137"/>
    </row>
    <row r="1927" spans="1:8" x14ac:dyDescent="0.2">
      <c r="A1927" s="96">
        <v>14</v>
      </c>
      <c r="B1927" s="97"/>
      <c r="C1927" s="98" t="s">
        <v>261</v>
      </c>
      <c r="D1927" s="101">
        <f>SUM(D1914:D1926)</f>
        <v>0</v>
      </c>
      <c r="E1927" s="101">
        <f>SUM(E1914:E1926)</f>
        <v>0</v>
      </c>
      <c r="F1927" s="101">
        <f>SUM(F1914:F1926)</f>
        <v>0</v>
      </c>
      <c r="G1927" s="101">
        <f>SUM(G1914:G1926)</f>
        <v>0</v>
      </c>
      <c r="H1927" s="102">
        <f>SUM(H1914:H1926)</f>
        <v>0</v>
      </c>
    </row>
    <row r="1928" spans="1:8" x14ac:dyDescent="0.2">
      <c r="A1928" s="96">
        <v>15</v>
      </c>
      <c r="B1928" s="97" t="s">
        <v>365</v>
      </c>
      <c r="C1928" s="98" t="s">
        <v>263</v>
      </c>
      <c r="D1928" s="429"/>
      <c r="E1928" s="429"/>
      <c r="F1928" s="429"/>
      <c r="G1928" s="429"/>
      <c r="H1928" s="430"/>
    </row>
    <row r="1929" spans="1:8" x14ac:dyDescent="0.2">
      <c r="A1929" s="96">
        <v>16</v>
      </c>
      <c r="B1929" s="97" t="s">
        <v>264</v>
      </c>
      <c r="C1929" s="98" t="s">
        <v>265</v>
      </c>
      <c r="D1929" s="136"/>
      <c r="E1929" s="136"/>
      <c r="F1929" s="136"/>
      <c r="G1929" s="136"/>
      <c r="H1929" s="137"/>
    </row>
    <row r="1930" spans="1:8" x14ac:dyDescent="0.2">
      <c r="A1930" s="96">
        <v>17</v>
      </c>
      <c r="B1930" s="97" t="s">
        <v>266</v>
      </c>
      <c r="C1930" s="98" t="s">
        <v>267</v>
      </c>
      <c r="D1930" s="136"/>
      <c r="E1930" s="136"/>
      <c r="F1930" s="136"/>
      <c r="G1930" s="136"/>
      <c r="H1930" s="137"/>
    </row>
    <row r="1931" spans="1:8" x14ac:dyDescent="0.2">
      <c r="A1931" s="96">
        <v>18</v>
      </c>
      <c r="B1931" s="97" t="s">
        <v>273</v>
      </c>
      <c r="C1931" s="98" t="s">
        <v>330</v>
      </c>
      <c r="D1931" s="136"/>
      <c r="E1931" s="136"/>
      <c r="F1931" s="136"/>
      <c r="G1931" s="136"/>
      <c r="H1931" s="137"/>
    </row>
    <row r="1932" spans="1:8" x14ac:dyDescent="0.2">
      <c r="A1932" s="96">
        <v>19</v>
      </c>
      <c r="B1932" s="97"/>
      <c r="C1932" s="98" t="s">
        <v>277</v>
      </c>
      <c r="D1932" s="447"/>
      <c r="E1932" s="447"/>
      <c r="F1932" s="447"/>
      <c r="G1932" s="447"/>
      <c r="H1932" s="448"/>
    </row>
    <row r="1933" spans="1:8" x14ac:dyDescent="0.2">
      <c r="A1933" s="96">
        <v>20</v>
      </c>
      <c r="B1933" s="97" t="s">
        <v>694</v>
      </c>
      <c r="C1933" s="98" t="s">
        <v>278</v>
      </c>
      <c r="D1933" s="141"/>
      <c r="E1933" s="141"/>
      <c r="F1933" s="141"/>
      <c r="G1933" s="141"/>
      <c r="H1933" s="142"/>
    </row>
    <row r="1934" spans="1:8" x14ac:dyDescent="0.2">
      <c r="A1934" s="96">
        <v>21</v>
      </c>
      <c r="B1934" s="97" t="s">
        <v>279</v>
      </c>
      <c r="C1934" s="98" t="s">
        <v>280</v>
      </c>
      <c r="D1934" s="136"/>
      <c r="E1934" s="136"/>
      <c r="F1934" s="136"/>
      <c r="G1934" s="136"/>
      <c r="H1934" s="137"/>
    </row>
    <row r="1935" spans="1:8" x14ac:dyDescent="0.2">
      <c r="A1935" s="96">
        <v>22</v>
      </c>
      <c r="B1935" s="97" t="s">
        <v>281</v>
      </c>
      <c r="C1935" s="98" t="s">
        <v>282</v>
      </c>
      <c r="D1935" s="141"/>
      <c r="E1935" s="141"/>
      <c r="F1935" s="141"/>
      <c r="G1935" s="141"/>
      <c r="H1935" s="142"/>
    </row>
    <row r="1936" spans="1:8" x14ac:dyDescent="0.2">
      <c r="A1936" s="96">
        <v>23</v>
      </c>
      <c r="B1936" s="97" t="s">
        <v>331</v>
      </c>
      <c r="C1936" s="98" t="s">
        <v>284</v>
      </c>
      <c r="D1936" s="141"/>
      <c r="E1936" s="141"/>
      <c r="F1936" s="141"/>
      <c r="G1936" s="141"/>
      <c r="H1936" s="142"/>
    </row>
    <row r="1937" spans="1:8" x14ac:dyDescent="0.2">
      <c r="A1937" s="96">
        <v>24</v>
      </c>
      <c r="B1937" s="145" t="s">
        <v>603</v>
      </c>
      <c r="C1937" s="146"/>
      <c r="D1937" s="136"/>
      <c r="E1937" s="136"/>
      <c r="F1937" s="136"/>
      <c r="G1937" s="136"/>
      <c r="H1937" s="137"/>
    </row>
    <row r="1938" spans="1:8" x14ac:dyDescent="0.2">
      <c r="A1938" s="96">
        <v>25</v>
      </c>
      <c r="B1938" s="145" t="s">
        <v>603</v>
      </c>
      <c r="C1938" s="146"/>
      <c r="D1938" s="136"/>
      <c r="E1938" s="136"/>
      <c r="F1938" s="136"/>
      <c r="G1938" s="136"/>
      <c r="H1938" s="137"/>
    </row>
    <row r="1939" spans="1:8" x14ac:dyDescent="0.2">
      <c r="A1939" s="96">
        <v>26</v>
      </c>
      <c r="B1939" s="145" t="s">
        <v>603</v>
      </c>
      <c r="C1939" s="146"/>
      <c r="D1939" s="136"/>
      <c r="E1939" s="136"/>
      <c r="F1939" s="136"/>
      <c r="G1939" s="136"/>
      <c r="H1939" s="137"/>
    </row>
    <row r="1940" spans="1:8" x14ac:dyDescent="0.2">
      <c r="A1940" s="96">
        <v>27</v>
      </c>
      <c r="B1940" s="145" t="s">
        <v>603</v>
      </c>
      <c r="C1940" s="146"/>
      <c r="D1940" s="136"/>
      <c r="E1940" s="136"/>
      <c r="F1940" s="136"/>
      <c r="G1940" s="136"/>
      <c r="H1940" s="137"/>
    </row>
    <row r="1941" spans="1:8" x14ac:dyDescent="0.2">
      <c r="A1941" s="96">
        <v>28</v>
      </c>
      <c r="B1941" s="145" t="s">
        <v>603</v>
      </c>
      <c r="C1941" s="146"/>
      <c r="D1941" s="141"/>
      <c r="E1941" s="141"/>
      <c r="F1941" s="141"/>
      <c r="G1941" s="141"/>
      <c r="H1941" s="142"/>
    </row>
    <row r="1942" spans="1:8" x14ac:dyDescent="0.2">
      <c r="A1942" s="96">
        <v>29</v>
      </c>
      <c r="B1942" s="145" t="s">
        <v>603</v>
      </c>
      <c r="C1942" s="146"/>
      <c r="D1942" s="136"/>
      <c r="E1942" s="136"/>
      <c r="F1942" s="136"/>
      <c r="G1942" s="136"/>
      <c r="H1942" s="137"/>
    </row>
    <row r="1943" spans="1:8" x14ac:dyDescent="0.2">
      <c r="A1943" s="96">
        <v>30</v>
      </c>
      <c r="B1943" s="145" t="s">
        <v>603</v>
      </c>
      <c r="C1943" s="146"/>
      <c r="D1943" s="141"/>
      <c r="E1943" s="141"/>
      <c r="F1943" s="136"/>
      <c r="G1943" s="136"/>
      <c r="H1943" s="137"/>
    </row>
    <row r="1944" spans="1:8" x14ac:dyDescent="0.2">
      <c r="A1944" s="96">
        <v>31</v>
      </c>
      <c r="B1944" s="145" t="s">
        <v>603</v>
      </c>
      <c r="C1944" s="146"/>
      <c r="D1944" s="141"/>
      <c r="E1944" s="141"/>
      <c r="F1944" s="136"/>
      <c r="G1944" s="136"/>
      <c r="H1944" s="137"/>
    </row>
    <row r="1945" spans="1:8" ht="13.5" thickBot="1" x14ac:dyDescent="0.25">
      <c r="A1945" s="103">
        <v>32</v>
      </c>
      <c r="B1945" s="147" t="s">
        <v>603</v>
      </c>
      <c r="C1945" s="148"/>
      <c r="D1945" s="143"/>
      <c r="E1945" s="143"/>
      <c r="F1945" s="143"/>
      <c r="G1945" s="143"/>
      <c r="H1945" s="144"/>
    </row>
    <row r="1946" spans="1:8" ht="6" customHeight="1" x14ac:dyDescent="0.2"/>
    <row r="1947" spans="1:8" x14ac:dyDescent="0.2">
      <c r="H1947" s="88" t="s">
        <v>509</v>
      </c>
    </row>
    <row r="1948" spans="1:8" ht="9" customHeight="1" thickBot="1" x14ac:dyDescent="0.25"/>
    <row r="1949" spans="1:8" ht="18" x14ac:dyDescent="0.25">
      <c r="A1949" s="24" t="str">
        <f>CONCATENATE('Basic Data Input'!$B$5," COUNTY")</f>
        <v>___________ COUNTY</v>
      </c>
      <c r="B1949" s="25"/>
      <c r="C1949" s="25"/>
      <c r="D1949" s="25"/>
      <c r="E1949" s="25"/>
      <c r="F1949" s="26"/>
      <c r="G1949" s="79" t="s">
        <v>26</v>
      </c>
      <c r="H1949" s="80" t="s">
        <v>27</v>
      </c>
    </row>
    <row r="1950" spans="1:8" x14ac:dyDescent="0.2">
      <c r="F1950" s="81" t="s">
        <v>28</v>
      </c>
      <c r="G1950" s="82">
        <v>100</v>
      </c>
      <c r="H1950" s="83" t="s">
        <v>29</v>
      </c>
    </row>
    <row r="1951" spans="1:8" ht="13.5" thickBot="1" x14ac:dyDescent="0.25">
      <c r="F1951" s="84" t="s">
        <v>30</v>
      </c>
      <c r="G1951" s="85">
        <v>702</v>
      </c>
      <c r="H1951" s="86" t="s">
        <v>771</v>
      </c>
    </row>
    <row r="1952" spans="1:8" x14ac:dyDescent="0.2">
      <c r="A1952" s="87" t="s">
        <v>840</v>
      </c>
      <c r="H1952" s="88"/>
    </row>
    <row r="1953" spans="1:8" ht="13.5" thickBot="1" x14ac:dyDescent="0.25"/>
    <row r="1954" spans="1:8" x14ac:dyDescent="0.2">
      <c r="A1954" s="89"/>
      <c r="B1954" s="90"/>
      <c r="C1954" s="91"/>
      <c r="D1954" s="38"/>
      <c r="E1954" s="38"/>
      <c r="F1954" s="194" t="str">
        <f>F6</f>
        <v>Estimated Disbursements Ensuing Year 2026 - 2027</v>
      </c>
      <c r="G1954" s="39"/>
      <c r="H1954" s="40"/>
    </row>
    <row r="1955" spans="1:8" x14ac:dyDescent="0.2">
      <c r="A1955" s="92"/>
      <c r="B1955" s="43" t="s">
        <v>26</v>
      </c>
      <c r="C1955" s="93"/>
      <c r="D1955" s="43" t="s">
        <v>13</v>
      </c>
      <c r="E1955" s="43" t="s">
        <v>13</v>
      </c>
      <c r="F1955" s="43" t="s">
        <v>31</v>
      </c>
      <c r="G1955" s="43" t="s">
        <v>32</v>
      </c>
      <c r="H1955" s="44"/>
    </row>
    <row r="1956" spans="1:8" x14ac:dyDescent="0.2">
      <c r="A1956" s="94"/>
      <c r="B1956" s="48" t="s">
        <v>33</v>
      </c>
      <c r="C1956" s="95"/>
      <c r="D1956" s="193" t="str">
        <f>D8</f>
        <v>2024 - 2025</v>
      </c>
      <c r="E1956" s="193" t="str">
        <f>E8</f>
        <v>2025 - 2026</v>
      </c>
      <c r="F1956" s="43" t="s">
        <v>34</v>
      </c>
      <c r="G1956" s="43" t="s">
        <v>35</v>
      </c>
      <c r="H1956" s="44" t="s">
        <v>36</v>
      </c>
    </row>
    <row r="1957" spans="1:8" x14ac:dyDescent="0.2">
      <c r="A1957" s="96"/>
      <c r="B1957" s="97" t="s">
        <v>365</v>
      </c>
      <c r="C1957" s="98" t="s">
        <v>288</v>
      </c>
      <c r="D1957" s="52">
        <v>1</v>
      </c>
      <c r="E1957" s="52">
        <v>2</v>
      </c>
      <c r="F1957" s="52">
        <v>3</v>
      </c>
      <c r="G1957" s="52">
        <v>4</v>
      </c>
      <c r="H1957" s="53">
        <v>5</v>
      </c>
    </row>
    <row r="1958" spans="1:8" x14ac:dyDescent="0.2">
      <c r="A1958" s="96">
        <v>1</v>
      </c>
      <c r="B1958" s="145" t="s">
        <v>603</v>
      </c>
      <c r="C1958" s="146"/>
      <c r="D1958" s="136"/>
      <c r="E1958" s="136"/>
      <c r="F1958" s="136"/>
      <c r="G1958" s="136"/>
      <c r="H1958" s="137"/>
    </row>
    <row r="1959" spans="1:8" x14ac:dyDescent="0.2">
      <c r="A1959" s="96">
        <v>2</v>
      </c>
      <c r="B1959" s="145" t="s">
        <v>603</v>
      </c>
      <c r="C1959" s="146"/>
      <c r="D1959" s="136"/>
      <c r="E1959" s="136"/>
      <c r="F1959" s="136"/>
      <c r="G1959" s="136"/>
      <c r="H1959" s="137"/>
    </row>
    <row r="1960" spans="1:8" x14ac:dyDescent="0.2">
      <c r="A1960" s="96">
        <v>3</v>
      </c>
      <c r="B1960" s="145" t="s">
        <v>603</v>
      </c>
      <c r="C1960" s="146"/>
      <c r="D1960" s="141"/>
      <c r="E1960" s="141"/>
      <c r="F1960" s="141"/>
      <c r="G1960" s="141"/>
      <c r="H1960" s="142"/>
    </row>
    <row r="1961" spans="1:8" x14ac:dyDescent="0.2">
      <c r="A1961" s="96">
        <v>4</v>
      </c>
      <c r="B1961" s="97"/>
      <c r="C1961" s="98" t="s">
        <v>289</v>
      </c>
      <c r="D1961" s="99">
        <f>SUM(D1929:D1945,D1958:D1960)</f>
        <v>0</v>
      </c>
      <c r="E1961" s="99">
        <f>SUM(E1929:E1945,E1958:E1960)</f>
        <v>0</v>
      </c>
      <c r="F1961" s="99">
        <f>SUM(F1929:F1945,F1958:F1960)</f>
        <v>0</v>
      </c>
      <c r="G1961" s="99">
        <f>SUM(G1929:G1945,G1958:G1960)</f>
        <v>0</v>
      </c>
      <c r="H1961" s="100">
        <f>SUM(H1929:H1945,H1958:H1960)</f>
        <v>0</v>
      </c>
    </row>
    <row r="1962" spans="1:8" x14ac:dyDescent="0.2">
      <c r="A1962" s="96">
        <v>5</v>
      </c>
      <c r="B1962" s="97" t="s">
        <v>727</v>
      </c>
      <c r="C1962" s="98" t="s">
        <v>290</v>
      </c>
      <c r="D1962" s="429"/>
      <c r="E1962" s="429"/>
      <c r="F1962" s="429"/>
      <c r="G1962" s="429"/>
      <c r="H1962" s="430"/>
    </row>
    <row r="1963" spans="1:8" x14ac:dyDescent="0.2">
      <c r="A1963" s="96">
        <v>6</v>
      </c>
      <c r="B1963" s="97" t="s">
        <v>291</v>
      </c>
      <c r="C1963" s="98" t="s">
        <v>292</v>
      </c>
      <c r="D1963" s="136"/>
      <c r="E1963" s="136"/>
      <c r="F1963" s="136"/>
      <c r="G1963" s="136"/>
      <c r="H1963" s="137"/>
    </row>
    <row r="1964" spans="1:8" x14ac:dyDescent="0.2">
      <c r="A1964" s="96">
        <v>7</v>
      </c>
      <c r="B1964" s="145" t="s">
        <v>604</v>
      </c>
      <c r="C1964" s="146"/>
      <c r="D1964" s="136"/>
      <c r="E1964" s="136"/>
      <c r="F1964" s="136"/>
      <c r="G1964" s="136"/>
      <c r="H1964" s="137"/>
    </row>
    <row r="1965" spans="1:8" x14ac:dyDescent="0.2">
      <c r="A1965" s="96">
        <v>8</v>
      </c>
      <c r="B1965" s="145" t="s">
        <v>604</v>
      </c>
      <c r="C1965" s="146"/>
      <c r="D1965" s="136"/>
      <c r="E1965" s="136"/>
      <c r="F1965" s="136"/>
      <c r="G1965" s="136"/>
      <c r="H1965" s="137"/>
    </row>
    <row r="1966" spans="1:8" x14ac:dyDescent="0.2">
      <c r="A1966" s="96">
        <v>9</v>
      </c>
      <c r="B1966" s="145" t="s">
        <v>604</v>
      </c>
      <c r="C1966" s="146"/>
      <c r="D1966" s="136"/>
      <c r="E1966" s="136"/>
      <c r="F1966" s="136"/>
      <c r="G1966" s="136"/>
      <c r="H1966" s="137"/>
    </row>
    <row r="1967" spans="1:8" x14ac:dyDescent="0.2">
      <c r="A1967" s="96">
        <v>10</v>
      </c>
      <c r="B1967" s="145" t="s">
        <v>604</v>
      </c>
      <c r="C1967" s="146"/>
      <c r="D1967" s="136"/>
      <c r="E1967" s="136"/>
      <c r="F1967" s="136"/>
      <c r="G1967" s="136"/>
      <c r="H1967" s="137"/>
    </row>
    <row r="1968" spans="1:8" x14ac:dyDescent="0.2">
      <c r="A1968" s="96">
        <v>11</v>
      </c>
      <c r="B1968" s="97"/>
      <c r="C1968" s="98" t="s">
        <v>293</v>
      </c>
      <c r="D1968" s="99">
        <f>SUM(D1963:D1967)</f>
        <v>0</v>
      </c>
      <c r="E1968" s="99">
        <f>SUM(E1963:E1967)</f>
        <v>0</v>
      </c>
      <c r="F1968" s="99">
        <f>SUM(F1963:F1967)</f>
        <v>0</v>
      </c>
      <c r="G1968" s="99">
        <f>SUM(G1963:G1967)</f>
        <v>0</v>
      </c>
      <c r="H1968" s="100">
        <f>SUM(H1963:H1967)</f>
        <v>0</v>
      </c>
    </row>
    <row r="1969" spans="1:8" x14ac:dyDescent="0.2">
      <c r="A1969" s="96">
        <v>12</v>
      </c>
      <c r="B1969" s="97" t="s">
        <v>738</v>
      </c>
      <c r="C1969" s="98" t="s">
        <v>294</v>
      </c>
      <c r="D1969" s="429"/>
      <c r="E1969" s="429"/>
      <c r="F1969" s="429"/>
      <c r="G1969" s="429"/>
      <c r="H1969" s="430"/>
    </row>
    <row r="1970" spans="1:8" x14ac:dyDescent="0.2">
      <c r="A1970" s="96">
        <v>13</v>
      </c>
      <c r="B1970" s="97" t="s">
        <v>295</v>
      </c>
      <c r="C1970" s="98" t="s">
        <v>296</v>
      </c>
      <c r="D1970" s="136"/>
      <c r="E1970" s="136"/>
      <c r="F1970" s="136"/>
      <c r="G1970" s="136"/>
      <c r="H1970" s="137"/>
    </row>
    <row r="1971" spans="1:8" x14ac:dyDescent="0.2">
      <c r="A1971" s="96">
        <v>14</v>
      </c>
      <c r="B1971" s="145" t="s">
        <v>605</v>
      </c>
      <c r="C1971" s="146"/>
      <c r="D1971" s="141"/>
      <c r="E1971" s="141"/>
      <c r="F1971" s="141"/>
      <c r="G1971" s="141"/>
      <c r="H1971" s="142"/>
    </row>
    <row r="1972" spans="1:8" x14ac:dyDescent="0.2">
      <c r="A1972" s="96">
        <v>15</v>
      </c>
      <c r="B1972" s="145" t="s">
        <v>605</v>
      </c>
      <c r="C1972" s="146"/>
      <c r="D1972" s="141"/>
      <c r="E1972" s="141"/>
      <c r="F1972" s="141"/>
      <c r="G1972" s="141"/>
      <c r="H1972" s="142"/>
    </row>
    <row r="1973" spans="1:8" x14ac:dyDescent="0.2">
      <c r="A1973" s="96">
        <v>16</v>
      </c>
      <c r="B1973" s="97"/>
      <c r="C1973" s="98" t="s">
        <v>297</v>
      </c>
      <c r="D1973" s="99">
        <f>SUM(D1970:D1972)</f>
        <v>0</v>
      </c>
      <c r="E1973" s="99">
        <f>SUM(E1970:E1972)</f>
        <v>0</v>
      </c>
      <c r="F1973" s="99">
        <f>SUM(F1970:F1972)</f>
        <v>0</v>
      </c>
      <c r="G1973" s="99">
        <f>SUM(G1970:G1972)</f>
        <v>0</v>
      </c>
      <c r="H1973" s="100">
        <f>SUM(H1970:H1972)</f>
        <v>0</v>
      </c>
    </row>
    <row r="1974" spans="1:8" x14ac:dyDescent="0.2">
      <c r="A1974" s="96">
        <v>17</v>
      </c>
      <c r="B1974" s="97" t="s">
        <v>739</v>
      </c>
      <c r="C1974" s="98" t="s">
        <v>298</v>
      </c>
      <c r="D1974" s="429"/>
      <c r="E1974" s="429"/>
      <c r="F1974" s="429"/>
      <c r="G1974" s="429"/>
      <c r="H1974" s="430"/>
    </row>
    <row r="1975" spans="1:8" x14ac:dyDescent="0.2">
      <c r="A1975" s="96">
        <v>18</v>
      </c>
      <c r="B1975" s="97" t="s">
        <v>301</v>
      </c>
      <c r="C1975" s="98" t="s">
        <v>302</v>
      </c>
      <c r="D1975" s="136"/>
      <c r="E1975" s="136"/>
      <c r="F1975" s="136"/>
      <c r="G1975" s="136"/>
      <c r="H1975" s="137"/>
    </row>
    <row r="1976" spans="1:8" x14ac:dyDescent="0.2">
      <c r="A1976" s="96">
        <v>19</v>
      </c>
      <c r="B1976" s="97" t="s">
        <v>332</v>
      </c>
      <c r="C1976" s="98" t="s">
        <v>300</v>
      </c>
      <c r="D1976" s="136"/>
      <c r="E1976" s="136"/>
      <c r="F1976" s="136"/>
      <c r="G1976" s="136"/>
      <c r="H1976" s="137"/>
    </row>
    <row r="1977" spans="1:8" x14ac:dyDescent="0.2">
      <c r="A1977" s="96">
        <v>20</v>
      </c>
      <c r="B1977" s="145" t="s">
        <v>606</v>
      </c>
      <c r="C1977" s="146"/>
      <c r="D1977" s="141"/>
      <c r="E1977" s="141"/>
      <c r="F1977" s="141"/>
      <c r="G1977" s="141"/>
      <c r="H1977" s="142"/>
    </row>
    <row r="1978" spans="1:8" x14ac:dyDescent="0.2">
      <c r="A1978" s="96">
        <v>21</v>
      </c>
      <c r="B1978" s="145" t="s">
        <v>606</v>
      </c>
      <c r="C1978" s="146"/>
      <c r="D1978" s="136"/>
      <c r="E1978" s="136"/>
      <c r="F1978" s="136"/>
      <c r="G1978" s="136"/>
      <c r="H1978" s="137"/>
    </row>
    <row r="1979" spans="1:8" x14ac:dyDescent="0.2">
      <c r="A1979" s="96">
        <v>22</v>
      </c>
      <c r="B1979" s="145" t="s">
        <v>606</v>
      </c>
      <c r="C1979" s="146"/>
      <c r="D1979" s="141"/>
      <c r="E1979" s="141"/>
      <c r="F1979" s="141"/>
      <c r="G1979" s="141"/>
      <c r="H1979" s="142"/>
    </row>
    <row r="1980" spans="1:8" x14ac:dyDescent="0.2">
      <c r="A1980" s="96">
        <v>23</v>
      </c>
      <c r="B1980" s="145" t="s">
        <v>606</v>
      </c>
      <c r="C1980" s="146"/>
      <c r="D1980" s="141"/>
      <c r="E1980" s="141"/>
      <c r="F1980" s="141"/>
      <c r="G1980" s="141"/>
      <c r="H1980" s="142"/>
    </row>
    <row r="1981" spans="1:8" x14ac:dyDescent="0.2">
      <c r="A1981" s="96">
        <v>24</v>
      </c>
      <c r="B1981" s="97"/>
      <c r="C1981" s="98" t="s">
        <v>307</v>
      </c>
      <c r="D1981" s="99">
        <f>SUM(D1975:D1980)</f>
        <v>0</v>
      </c>
      <c r="E1981" s="99">
        <f>SUM(E1975:E1980)</f>
        <v>0</v>
      </c>
      <c r="F1981" s="99">
        <f>SUM(F1975:F1980)</f>
        <v>0</v>
      </c>
      <c r="G1981" s="99">
        <f>SUM(G1975:G1980)</f>
        <v>0</v>
      </c>
      <c r="H1981" s="100">
        <f>SUM(H1975:H1980)</f>
        <v>0</v>
      </c>
    </row>
    <row r="1982" spans="1:8" ht="13.5" thickBot="1" x14ac:dyDescent="0.25">
      <c r="A1982" s="103">
        <v>25</v>
      </c>
      <c r="B1982" s="104"/>
      <c r="C1982" s="108" t="s">
        <v>841</v>
      </c>
      <c r="D1982" s="106">
        <f>D1927+D1961+D1968+D1973+D1981</f>
        <v>0</v>
      </c>
      <c r="E1982" s="106">
        <f>E1927+E1961+E1968+E1973+E1981</f>
        <v>0</v>
      </c>
      <c r="F1982" s="106">
        <f>F1927+F1961+F1968+F1973+F1981</f>
        <v>0</v>
      </c>
      <c r="G1982" s="106">
        <f>G1927+G1961+G1968+G1973+G1981</f>
        <v>0</v>
      </c>
      <c r="H1982" s="107">
        <f>H1927+H1961+H1968+H1973+H1981</f>
        <v>0</v>
      </c>
    </row>
    <row r="1983" spans="1:8" x14ac:dyDescent="0.2">
      <c r="C1983" s="77" t="s">
        <v>773</v>
      </c>
    </row>
    <row r="1984" spans="1:8" ht="6" customHeight="1" x14ac:dyDescent="0.2">
      <c r="H1984" s="88"/>
    </row>
    <row r="1986" spans="1:8" x14ac:dyDescent="0.2">
      <c r="B1986" s="87" t="s">
        <v>309</v>
      </c>
    </row>
    <row r="1988" spans="1:8" x14ac:dyDescent="0.2">
      <c r="B1988" s="109" t="str">
        <f>B84</f>
        <v>Request is hereby made for the adoption of the estimated budget disbursements for the fiscal year July 1, 2026, through June 30, 2027, as indicated in Column (3).</v>
      </c>
      <c r="C1988" s="87"/>
    </row>
    <row r="1990" spans="1:8" x14ac:dyDescent="0.2">
      <c r="C1990" s="138" t="s">
        <v>1016</v>
      </c>
      <c r="D1990" s="138" t="s">
        <v>310</v>
      </c>
      <c r="E1990" s="138"/>
      <c r="F1990" s="78" t="s">
        <v>311</v>
      </c>
    </row>
    <row r="1991" spans="1:8" x14ac:dyDescent="0.2">
      <c r="D1991" s="78" t="s">
        <v>312</v>
      </c>
      <c r="F1991" s="78" t="s">
        <v>313</v>
      </c>
      <c r="H1991" s="4"/>
    </row>
    <row r="1992" spans="1:8" x14ac:dyDescent="0.2">
      <c r="H1992" s="88" t="s">
        <v>510</v>
      </c>
    </row>
    <row r="1993" spans="1:8" ht="9" customHeight="1" thickBot="1" x14ac:dyDescent="0.25"/>
    <row r="1994" spans="1:8" ht="18" x14ac:dyDescent="0.25">
      <c r="A1994" s="24" t="str">
        <f>CONCATENATE('Basic Data Input'!$B$5," COUNTY")</f>
        <v>___________ COUNTY</v>
      </c>
      <c r="B1994" s="25"/>
      <c r="C1994" s="25"/>
      <c r="D1994" s="25"/>
      <c r="E1994" s="25"/>
      <c r="F1994" s="26"/>
      <c r="G1994" s="79" t="s">
        <v>26</v>
      </c>
      <c r="H1994" s="80" t="s">
        <v>27</v>
      </c>
    </row>
    <row r="1995" spans="1:8" x14ac:dyDescent="0.2">
      <c r="F1995" s="81" t="s">
        <v>28</v>
      </c>
      <c r="G1995" s="82">
        <v>100</v>
      </c>
      <c r="H1995" s="83" t="s">
        <v>29</v>
      </c>
    </row>
    <row r="1996" spans="1:8" ht="13.5" thickBot="1" x14ac:dyDescent="0.25">
      <c r="F1996" s="84" t="s">
        <v>30</v>
      </c>
      <c r="G1996" s="85">
        <v>733</v>
      </c>
      <c r="H1996" s="86" t="s">
        <v>508</v>
      </c>
    </row>
    <row r="1997" spans="1:8" x14ac:dyDescent="0.2">
      <c r="A1997" s="87" t="s">
        <v>840</v>
      </c>
      <c r="H1997" s="88"/>
    </row>
    <row r="1998" spans="1:8" ht="13.5" thickBot="1" x14ac:dyDescent="0.25"/>
    <row r="1999" spans="1:8" x14ac:dyDescent="0.2">
      <c r="A1999" s="89"/>
      <c r="B1999" s="90"/>
      <c r="C1999" s="91"/>
      <c r="D1999" s="38"/>
      <c r="E1999" s="38"/>
      <c r="F1999" s="194" t="str">
        <f>F6</f>
        <v>Estimated Disbursements Ensuing Year 2026 - 2027</v>
      </c>
      <c r="G1999" s="39"/>
      <c r="H1999" s="40"/>
    </row>
    <row r="2000" spans="1:8" x14ac:dyDescent="0.2">
      <c r="A2000" s="92"/>
      <c r="B2000" s="43" t="s">
        <v>26</v>
      </c>
      <c r="C2000" s="93"/>
      <c r="D2000" s="43" t="s">
        <v>13</v>
      </c>
      <c r="E2000" s="43" t="s">
        <v>13</v>
      </c>
      <c r="F2000" s="43" t="s">
        <v>31</v>
      </c>
      <c r="G2000" s="43" t="s">
        <v>32</v>
      </c>
      <c r="H2000" s="44"/>
    </row>
    <row r="2001" spans="1:8" x14ac:dyDescent="0.2">
      <c r="A2001" s="94"/>
      <c r="B2001" s="48" t="s">
        <v>33</v>
      </c>
      <c r="C2001" s="95"/>
      <c r="D2001" s="193" t="str">
        <f>D8</f>
        <v>2024 - 2025</v>
      </c>
      <c r="E2001" s="193" t="str">
        <f>E8</f>
        <v>2025 - 2026</v>
      </c>
      <c r="F2001" s="43" t="s">
        <v>34</v>
      </c>
      <c r="G2001" s="43" t="s">
        <v>35</v>
      </c>
      <c r="H2001" s="44" t="s">
        <v>36</v>
      </c>
    </row>
    <row r="2002" spans="1:8" x14ac:dyDescent="0.2">
      <c r="A2002" s="96"/>
      <c r="B2002" s="97" t="s">
        <v>250</v>
      </c>
      <c r="C2002" s="98" t="s">
        <v>241</v>
      </c>
      <c r="D2002" s="52">
        <v>1</v>
      </c>
      <c r="E2002" s="52">
        <v>2</v>
      </c>
      <c r="F2002" s="52">
        <v>3</v>
      </c>
      <c r="G2002" s="52">
        <v>4</v>
      </c>
      <c r="H2002" s="53">
        <v>5</v>
      </c>
    </row>
    <row r="2003" spans="1:8" x14ac:dyDescent="0.2">
      <c r="A2003" s="96">
        <v>1</v>
      </c>
      <c r="B2003" s="97" t="s">
        <v>242</v>
      </c>
      <c r="C2003" s="98" t="s">
        <v>243</v>
      </c>
      <c r="D2003" s="136"/>
      <c r="E2003" s="136"/>
      <c r="F2003" s="136"/>
      <c r="G2003" s="136"/>
      <c r="H2003" s="137"/>
    </row>
    <row r="2004" spans="1:8" x14ac:dyDescent="0.2">
      <c r="A2004" s="96">
        <v>2</v>
      </c>
      <c r="B2004" s="97" t="s">
        <v>244</v>
      </c>
      <c r="C2004" s="98" t="s">
        <v>245</v>
      </c>
      <c r="D2004" s="136"/>
      <c r="E2004" s="136"/>
      <c r="F2004" s="136"/>
      <c r="G2004" s="136"/>
      <c r="H2004" s="137"/>
    </row>
    <row r="2005" spans="1:8" x14ac:dyDescent="0.2">
      <c r="A2005" s="96">
        <v>3</v>
      </c>
      <c r="B2005" s="97" t="s">
        <v>246</v>
      </c>
      <c r="C2005" s="98" t="s">
        <v>247</v>
      </c>
      <c r="D2005" s="141"/>
      <c r="E2005" s="141"/>
      <c r="F2005" s="141"/>
      <c r="G2005" s="141"/>
      <c r="H2005" s="142"/>
    </row>
    <row r="2006" spans="1:8" x14ac:dyDescent="0.2">
      <c r="A2006" s="96">
        <v>4</v>
      </c>
      <c r="B2006" s="97" t="s">
        <v>248</v>
      </c>
      <c r="C2006" s="98" t="s">
        <v>249</v>
      </c>
      <c r="D2006" s="136"/>
      <c r="E2006" s="136"/>
      <c r="F2006" s="136"/>
      <c r="G2006" s="136"/>
      <c r="H2006" s="137"/>
    </row>
    <row r="2007" spans="1:8" x14ac:dyDescent="0.2">
      <c r="A2007" s="96">
        <v>5</v>
      </c>
      <c r="B2007" s="97" t="s">
        <v>251</v>
      </c>
      <c r="C2007" s="98" t="s">
        <v>252</v>
      </c>
      <c r="D2007" s="141"/>
      <c r="E2007" s="141"/>
      <c r="F2007" s="141"/>
      <c r="G2007" s="141"/>
      <c r="H2007" s="142"/>
    </row>
    <row r="2008" spans="1:8" x14ac:dyDescent="0.2">
      <c r="A2008" s="96">
        <v>6</v>
      </c>
      <c r="B2008" s="145" t="s">
        <v>602</v>
      </c>
      <c r="C2008" s="146"/>
      <c r="D2008" s="136"/>
      <c r="E2008" s="136"/>
      <c r="F2008" s="136"/>
      <c r="G2008" s="136"/>
      <c r="H2008" s="137"/>
    </row>
    <row r="2009" spans="1:8" x14ac:dyDescent="0.2">
      <c r="A2009" s="96">
        <v>7</v>
      </c>
      <c r="B2009" s="145" t="s">
        <v>602</v>
      </c>
      <c r="C2009" s="146"/>
      <c r="D2009" s="136"/>
      <c r="E2009" s="136"/>
      <c r="F2009" s="136"/>
      <c r="G2009" s="136"/>
      <c r="H2009" s="137"/>
    </row>
    <row r="2010" spans="1:8" x14ac:dyDescent="0.2">
      <c r="A2010" s="96">
        <v>8</v>
      </c>
      <c r="B2010" s="145" t="s">
        <v>602</v>
      </c>
      <c r="C2010" s="146"/>
      <c r="D2010" s="136"/>
      <c r="E2010" s="136"/>
      <c r="F2010" s="136"/>
      <c r="G2010" s="136"/>
      <c r="H2010" s="137"/>
    </row>
    <row r="2011" spans="1:8" x14ac:dyDescent="0.2">
      <c r="A2011" s="96">
        <v>9</v>
      </c>
      <c r="B2011" s="145" t="s">
        <v>602</v>
      </c>
      <c r="C2011" s="146"/>
      <c r="D2011" s="136"/>
      <c r="E2011" s="136"/>
      <c r="F2011" s="136"/>
      <c r="G2011" s="136"/>
      <c r="H2011" s="137"/>
    </row>
    <row r="2012" spans="1:8" x14ac:dyDescent="0.2">
      <c r="A2012" s="96">
        <v>10</v>
      </c>
      <c r="B2012" s="145" t="s">
        <v>602</v>
      </c>
      <c r="C2012" s="146"/>
      <c r="D2012" s="136"/>
      <c r="E2012" s="136"/>
      <c r="F2012" s="136"/>
      <c r="G2012" s="136"/>
      <c r="H2012" s="137"/>
    </row>
    <row r="2013" spans="1:8" x14ac:dyDescent="0.2">
      <c r="A2013" s="96">
        <v>11</v>
      </c>
      <c r="B2013" s="145" t="s">
        <v>602</v>
      </c>
      <c r="C2013" s="146"/>
      <c r="D2013" s="136"/>
      <c r="E2013" s="136"/>
      <c r="F2013" s="136"/>
      <c r="G2013" s="136"/>
      <c r="H2013" s="137"/>
    </row>
    <row r="2014" spans="1:8" x14ac:dyDescent="0.2">
      <c r="A2014" s="96">
        <v>12</v>
      </c>
      <c r="B2014" s="145" t="s">
        <v>602</v>
      </c>
      <c r="C2014" s="146"/>
      <c r="D2014" s="136"/>
      <c r="E2014" s="136"/>
      <c r="F2014" s="136"/>
      <c r="G2014" s="136"/>
      <c r="H2014" s="137"/>
    </row>
    <row r="2015" spans="1:8" x14ac:dyDescent="0.2">
      <c r="A2015" s="96">
        <v>13</v>
      </c>
      <c r="B2015" s="145" t="s">
        <v>602</v>
      </c>
      <c r="C2015" s="146"/>
      <c r="D2015" s="136"/>
      <c r="E2015" s="136"/>
      <c r="F2015" s="136"/>
      <c r="G2015" s="136"/>
      <c r="H2015" s="137"/>
    </row>
    <row r="2016" spans="1:8" x14ac:dyDescent="0.2">
      <c r="A2016" s="96">
        <v>14</v>
      </c>
      <c r="B2016" s="97"/>
      <c r="C2016" s="98" t="s">
        <v>261</v>
      </c>
      <c r="D2016" s="101">
        <f>SUM(D2003:D2015)</f>
        <v>0</v>
      </c>
      <c r="E2016" s="101">
        <f>SUM(E2003:E2015)</f>
        <v>0</v>
      </c>
      <c r="F2016" s="101">
        <f>SUM(F2003:F2015)</f>
        <v>0</v>
      </c>
      <c r="G2016" s="101">
        <f>SUM(G2003:G2015)</f>
        <v>0</v>
      </c>
      <c r="H2016" s="102">
        <f>SUM(H2003:H2015)</f>
        <v>0</v>
      </c>
    </row>
    <row r="2017" spans="1:8" x14ac:dyDescent="0.2">
      <c r="A2017" s="96">
        <v>15</v>
      </c>
      <c r="B2017" s="97" t="s">
        <v>365</v>
      </c>
      <c r="C2017" s="98" t="s">
        <v>263</v>
      </c>
      <c r="D2017" s="429"/>
      <c r="E2017" s="429"/>
      <c r="F2017" s="429"/>
      <c r="G2017" s="429"/>
      <c r="H2017" s="430"/>
    </row>
    <row r="2018" spans="1:8" x14ac:dyDescent="0.2">
      <c r="A2018" s="96">
        <v>16</v>
      </c>
      <c r="B2018" s="97" t="s">
        <v>264</v>
      </c>
      <c r="C2018" s="98" t="s">
        <v>265</v>
      </c>
      <c r="D2018" s="136"/>
      <c r="E2018" s="136"/>
      <c r="F2018" s="136"/>
      <c r="G2018" s="136"/>
      <c r="H2018" s="137"/>
    </row>
    <row r="2019" spans="1:8" x14ac:dyDescent="0.2">
      <c r="A2019" s="96">
        <v>17</v>
      </c>
      <c r="B2019" s="97" t="s">
        <v>266</v>
      </c>
      <c r="C2019" s="98" t="s">
        <v>267</v>
      </c>
      <c r="D2019" s="136"/>
      <c r="E2019" s="136"/>
      <c r="F2019" s="136"/>
      <c r="G2019" s="136"/>
      <c r="H2019" s="137"/>
    </row>
    <row r="2020" spans="1:8" x14ac:dyDescent="0.2">
      <c r="A2020" s="96">
        <v>18</v>
      </c>
      <c r="B2020" s="97" t="s">
        <v>273</v>
      </c>
      <c r="C2020" s="98" t="s">
        <v>330</v>
      </c>
      <c r="D2020" s="136"/>
      <c r="E2020" s="136"/>
      <c r="F2020" s="136"/>
      <c r="G2020" s="136"/>
      <c r="H2020" s="137"/>
    </row>
    <row r="2021" spans="1:8" x14ac:dyDescent="0.2">
      <c r="A2021" s="96">
        <v>19</v>
      </c>
      <c r="B2021" s="97"/>
      <c r="C2021" s="98" t="s">
        <v>277</v>
      </c>
      <c r="D2021" s="447"/>
      <c r="E2021" s="447"/>
      <c r="F2021" s="447"/>
      <c r="G2021" s="447"/>
      <c r="H2021" s="448"/>
    </row>
    <row r="2022" spans="1:8" x14ac:dyDescent="0.2">
      <c r="A2022" s="96">
        <v>20</v>
      </c>
      <c r="B2022" s="97" t="s">
        <v>694</v>
      </c>
      <c r="C2022" s="98" t="s">
        <v>278</v>
      </c>
      <c r="D2022" s="141"/>
      <c r="E2022" s="141"/>
      <c r="F2022" s="141"/>
      <c r="G2022" s="141"/>
      <c r="H2022" s="142"/>
    </row>
    <row r="2023" spans="1:8" x14ac:dyDescent="0.2">
      <c r="A2023" s="96">
        <v>21</v>
      </c>
      <c r="B2023" s="97" t="s">
        <v>279</v>
      </c>
      <c r="C2023" s="98" t="s">
        <v>280</v>
      </c>
      <c r="D2023" s="136"/>
      <c r="E2023" s="136"/>
      <c r="F2023" s="136"/>
      <c r="G2023" s="136"/>
      <c r="H2023" s="137"/>
    </row>
    <row r="2024" spans="1:8" x14ac:dyDescent="0.2">
      <c r="A2024" s="96">
        <v>22</v>
      </c>
      <c r="B2024" s="97" t="s">
        <v>281</v>
      </c>
      <c r="C2024" s="98" t="s">
        <v>282</v>
      </c>
      <c r="D2024" s="141"/>
      <c r="E2024" s="141"/>
      <c r="F2024" s="141"/>
      <c r="G2024" s="141"/>
      <c r="H2024" s="142"/>
    </row>
    <row r="2025" spans="1:8" x14ac:dyDescent="0.2">
      <c r="A2025" s="96">
        <v>23</v>
      </c>
      <c r="B2025" s="97" t="s">
        <v>331</v>
      </c>
      <c r="C2025" s="98" t="s">
        <v>284</v>
      </c>
      <c r="D2025" s="141"/>
      <c r="E2025" s="141"/>
      <c r="F2025" s="141"/>
      <c r="G2025" s="141"/>
      <c r="H2025" s="142"/>
    </row>
    <row r="2026" spans="1:8" x14ac:dyDescent="0.2">
      <c r="A2026" s="96">
        <v>24</v>
      </c>
      <c r="B2026" s="145" t="s">
        <v>603</v>
      </c>
      <c r="C2026" s="146"/>
      <c r="D2026" s="136"/>
      <c r="E2026" s="136"/>
      <c r="F2026" s="136"/>
      <c r="G2026" s="136"/>
      <c r="H2026" s="137"/>
    </row>
    <row r="2027" spans="1:8" x14ac:dyDescent="0.2">
      <c r="A2027" s="96">
        <v>25</v>
      </c>
      <c r="B2027" s="145" t="s">
        <v>603</v>
      </c>
      <c r="C2027" s="146"/>
      <c r="D2027" s="136"/>
      <c r="E2027" s="136"/>
      <c r="F2027" s="136"/>
      <c r="G2027" s="136"/>
      <c r="H2027" s="137"/>
    </row>
    <row r="2028" spans="1:8" x14ac:dyDescent="0.2">
      <c r="A2028" s="96">
        <v>26</v>
      </c>
      <c r="B2028" s="145" t="s">
        <v>603</v>
      </c>
      <c r="C2028" s="146"/>
      <c r="D2028" s="136"/>
      <c r="E2028" s="136"/>
      <c r="F2028" s="136"/>
      <c r="G2028" s="136"/>
      <c r="H2028" s="137"/>
    </row>
    <row r="2029" spans="1:8" x14ac:dyDescent="0.2">
      <c r="A2029" s="96">
        <v>27</v>
      </c>
      <c r="B2029" s="145" t="s">
        <v>603</v>
      </c>
      <c r="C2029" s="146"/>
      <c r="D2029" s="136"/>
      <c r="E2029" s="136"/>
      <c r="F2029" s="136"/>
      <c r="G2029" s="136"/>
      <c r="H2029" s="137"/>
    </row>
    <row r="2030" spans="1:8" x14ac:dyDescent="0.2">
      <c r="A2030" s="96">
        <v>28</v>
      </c>
      <c r="B2030" s="145" t="s">
        <v>603</v>
      </c>
      <c r="C2030" s="146"/>
      <c r="D2030" s="141"/>
      <c r="E2030" s="141"/>
      <c r="F2030" s="141"/>
      <c r="G2030" s="141"/>
      <c r="H2030" s="142"/>
    </row>
    <row r="2031" spans="1:8" x14ac:dyDescent="0.2">
      <c r="A2031" s="96">
        <v>29</v>
      </c>
      <c r="B2031" s="145" t="s">
        <v>603</v>
      </c>
      <c r="C2031" s="146"/>
      <c r="D2031" s="136"/>
      <c r="E2031" s="136"/>
      <c r="F2031" s="136"/>
      <c r="G2031" s="136"/>
      <c r="H2031" s="137"/>
    </row>
    <row r="2032" spans="1:8" x14ac:dyDescent="0.2">
      <c r="A2032" s="96">
        <v>30</v>
      </c>
      <c r="B2032" s="145" t="s">
        <v>603</v>
      </c>
      <c r="C2032" s="146"/>
      <c r="D2032" s="141"/>
      <c r="E2032" s="141"/>
      <c r="F2032" s="136"/>
      <c r="G2032" s="136"/>
      <c r="H2032" s="137"/>
    </row>
    <row r="2033" spans="1:8" x14ac:dyDescent="0.2">
      <c r="A2033" s="96">
        <v>31</v>
      </c>
      <c r="B2033" s="145" t="s">
        <v>603</v>
      </c>
      <c r="C2033" s="146"/>
      <c r="D2033" s="141"/>
      <c r="E2033" s="141"/>
      <c r="F2033" s="136"/>
      <c r="G2033" s="136"/>
      <c r="H2033" s="137"/>
    </row>
    <row r="2034" spans="1:8" ht="13.5" thickBot="1" x14ac:dyDescent="0.25">
      <c r="A2034" s="103">
        <v>32</v>
      </c>
      <c r="B2034" s="147" t="s">
        <v>603</v>
      </c>
      <c r="C2034" s="148"/>
      <c r="D2034" s="143"/>
      <c r="E2034" s="143"/>
      <c r="F2034" s="143"/>
      <c r="G2034" s="143"/>
      <c r="H2034" s="144"/>
    </row>
    <row r="2036" spans="1:8" x14ac:dyDescent="0.2">
      <c r="H2036" s="88" t="s">
        <v>512</v>
      </c>
    </row>
    <row r="2037" spans="1:8" ht="13.5" thickBot="1" x14ac:dyDescent="0.25"/>
    <row r="2038" spans="1:8" ht="18" x14ac:dyDescent="0.25">
      <c r="A2038" s="24" t="str">
        <f>CONCATENATE('Basic Data Input'!$B$5," COUNTY")</f>
        <v>___________ COUNTY</v>
      </c>
      <c r="B2038" s="25"/>
      <c r="C2038" s="25"/>
      <c r="D2038" s="25"/>
      <c r="E2038" s="25"/>
      <c r="F2038" s="26"/>
      <c r="G2038" s="79" t="s">
        <v>26</v>
      </c>
      <c r="H2038" s="80" t="s">
        <v>27</v>
      </c>
    </row>
    <row r="2039" spans="1:8" x14ac:dyDescent="0.2">
      <c r="F2039" s="81" t="s">
        <v>28</v>
      </c>
      <c r="G2039" s="82">
        <v>100</v>
      </c>
      <c r="H2039" s="83" t="s">
        <v>29</v>
      </c>
    </row>
    <row r="2040" spans="1:8" ht="13.5" thickBot="1" x14ac:dyDescent="0.25">
      <c r="F2040" s="84" t="s">
        <v>30</v>
      </c>
      <c r="G2040" s="85">
        <v>733</v>
      </c>
      <c r="H2040" s="86" t="s">
        <v>508</v>
      </c>
    </row>
    <row r="2041" spans="1:8" x14ac:dyDescent="0.2">
      <c r="A2041" s="87" t="s">
        <v>840</v>
      </c>
      <c r="H2041" s="88"/>
    </row>
    <row r="2042" spans="1:8" ht="13.5" thickBot="1" x14ac:dyDescent="0.25"/>
    <row r="2043" spans="1:8" x14ac:dyDescent="0.2">
      <c r="A2043" s="89"/>
      <c r="B2043" s="90"/>
      <c r="C2043" s="91"/>
      <c r="D2043" s="38"/>
      <c r="E2043" s="38"/>
      <c r="F2043" s="194" t="str">
        <f>F6</f>
        <v>Estimated Disbursements Ensuing Year 2026 - 2027</v>
      </c>
      <c r="G2043" s="39"/>
      <c r="H2043" s="40"/>
    </row>
    <row r="2044" spans="1:8" x14ac:dyDescent="0.2">
      <c r="A2044" s="92"/>
      <c r="B2044" s="43" t="s">
        <v>26</v>
      </c>
      <c r="C2044" s="93"/>
      <c r="D2044" s="43" t="s">
        <v>13</v>
      </c>
      <c r="E2044" s="43" t="s">
        <v>13</v>
      </c>
      <c r="F2044" s="43" t="s">
        <v>31</v>
      </c>
      <c r="G2044" s="43" t="s">
        <v>32</v>
      </c>
      <c r="H2044" s="44"/>
    </row>
    <row r="2045" spans="1:8" x14ac:dyDescent="0.2">
      <c r="A2045" s="94"/>
      <c r="B2045" s="48" t="s">
        <v>33</v>
      </c>
      <c r="C2045" s="95"/>
      <c r="D2045" s="193" t="str">
        <f>D8</f>
        <v>2024 - 2025</v>
      </c>
      <c r="E2045" s="193" t="str">
        <f>E8</f>
        <v>2025 - 2026</v>
      </c>
      <c r="F2045" s="43" t="s">
        <v>34</v>
      </c>
      <c r="G2045" s="43" t="s">
        <v>35</v>
      </c>
      <c r="H2045" s="44" t="s">
        <v>36</v>
      </c>
    </row>
    <row r="2046" spans="1:8" x14ac:dyDescent="0.2">
      <c r="A2046" s="96"/>
      <c r="B2046" s="97" t="s">
        <v>365</v>
      </c>
      <c r="C2046" s="98" t="s">
        <v>288</v>
      </c>
      <c r="D2046" s="52">
        <v>1</v>
      </c>
      <c r="E2046" s="52">
        <v>2</v>
      </c>
      <c r="F2046" s="52">
        <v>3</v>
      </c>
      <c r="G2046" s="52">
        <v>4</v>
      </c>
      <c r="H2046" s="53">
        <v>5</v>
      </c>
    </row>
    <row r="2047" spans="1:8" x14ac:dyDescent="0.2">
      <c r="A2047" s="96">
        <v>1</v>
      </c>
      <c r="B2047" s="145" t="s">
        <v>603</v>
      </c>
      <c r="C2047" s="146"/>
      <c r="D2047" s="136"/>
      <c r="E2047" s="136"/>
      <c r="F2047" s="136"/>
      <c r="G2047" s="136"/>
      <c r="H2047" s="137"/>
    </row>
    <row r="2048" spans="1:8" x14ac:dyDescent="0.2">
      <c r="A2048" s="96">
        <v>2</v>
      </c>
      <c r="B2048" s="145" t="s">
        <v>603</v>
      </c>
      <c r="C2048" s="146"/>
      <c r="D2048" s="136"/>
      <c r="E2048" s="136"/>
      <c r="F2048" s="136"/>
      <c r="G2048" s="136"/>
      <c r="H2048" s="137"/>
    </row>
    <row r="2049" spans="1:8" x14ac:dyDescent="0.2">
      <c r="A2049" s="96">
        <v>3</v>
      </c>
      <c r="B2049" s="145" t="s">
        <v>603</v>
      </c>
      <c r="C2049" s="146"/>
      <c r="D2049" s="141"/>
      <c r="E2049" s="141"/>
      <c r="F2049" s="141"/>
      <c r="G2049" s="141"/>
      <c r="H2049" s="142"/>
    </row>
    <row r="2050" spans="1:8" x14ac:dyDescent="0.2">
      <c r="A2050" s="96">
        <v>4</v>
      </c>
      <c r="B2050" s="97"/>
      <c r="C2050" s="98" t="s">
        <v>289</v>
      </c>
      <c r="D2050" s="99">
        <f>SUM(D2018:D2034,D2047:D2049)</f>
        <v>0</v>
      </c>
      <c r="E2050" s="99">
        <f>SUM(E2018:E2034,E2047:E2049)</f>
        <v>0</v>
      </c>
      <c r="F2050" s="99">
        <f>SUM(F2018:F2034,F2047:F2049)</f>
        <v>0</v>
      </c>
      <c r="G2050" s="99">
        <f>SUM(G2018:G2034,G2047:G2049)</f>
        <v>0</v>
      </c>
      <c r="H2050" s="100">
        <f>SUM(H2018:H2034,H2047:H2049)</f>
        <v>0</v>
      </c>
    </row>
    <row r="2051" spans="1:8" x14ac:dyDescent="0.2">
      <c r="A2051" s="96">
        <v>5</v>
      </c>
      <c r="B2051" s="97" t="s">
        <v>727</v>
      </c>
      <c r="C2051" s="98" t="s">
        <v>290</v>
      </c>
      <c r="D2051" s="429"/>
      <c r="E2051" s="429"/>
      <c r="F2051" s="429"/>
      <c r="G2051" s="429"/>
      <c r="H2051" s="430"/>
    </row>
    <row r="2052" spans="1:8" x14ac:dyDescent="0.2">
      <c r="A2052" s="96">
        <v>6</v>
      </c>
      <c r="B2052" s="97" t="s">
        <v>291</v>
      </c>
      <c r="C2052" s="98" t="s">
        <v>292</v>
      </c>
      <c r="D2052" s="136"/>
      <c r="E2052" s="136"/>
      <c r="F2052" s="136"/>
      <c r="G2052" s="136"/>
      <c r="H2052" s="137"/>
    </row>
    <row r="2053" spans="1:8" x14ac:dyDescent="0.2">
      <c r="A2053" s="96">
        <v>7</v>
      </c>
      <c r="B2053" s="145" t="s">
        <v>604</v>
      </c>
      <c r="C2053" s="146"/>
      <c r="D2053" s="136"/>
      <c r="E2053" s="136"/>
      <c r="F2053" s="136"/>
      <c r="G2053" s="136"/>
      <c r="H2053" s="137"/>
    </row>
    <row r="2054" spans="1:8" x14ac:dyDescent="0.2">
      <c r="A2054" s="96">
        <v>8</v>
      </c>
      <c r="B2054" s="145" t="s">
        <v>604</v>
      </c>
      <c r="C2054" s="146"/>
      <c r="D2054" s="136"/>
      <c r="E2054" s="136"/>
      <c r="F2054" s="136"/>
      <c r="G2054" s="136"/>
      <c r="H2054" s="137"/>
    </row>
    <row r="2055" spans="1:8" x14ac:dyDescent="0.2">
      <c r="A2055" s="96">
        <v>9</v>
      </c>
      <c r="B2055" s="145" t="s">
        <v>604</v>
      </c>
      <c r="C2055" s="146"/>
      <c r="D2055" s="136"/>
      <c r="E2055" s="136"/>
      <c r="F2055" s="136"/>
      <c r="G2055" s="136"/>
      <c r="H2055" s="137"/>
    </row>
    <row r="2056" spans="1:8" x14ac:dyDescent="0.2">
      <c r="A2056" s="96">
        <v>10</v>
      </c>
      <c r="B2056" s="145" t="s">
        <v>604</v>
      </c>
      <c r="C2056" s="146"/>
      <c r="D2056" s="136"/>
      <c r="E2056" s="136"/>
      <c r="F2056" s="136"/>
      <c r="G2056" s="136"/>
      <c r="H2056" s="137"/>
    </row>
    <row r="2057" spans="1:8" x14ac:dyDescent="0.2">
      <c r="A2057" s="96">
        <v>11</v>
      </c>
      <c r="B2057" s="97"/>
      <c r="C2057" s="98" t="s">
        <v>293</v>
      </c>
      <c r="D2057" s="99">
        <f>SUM(D2052:D2056)</f>
        <v>0</v>
      </c>
      <c r="E2057" s="99">
        <f>SUM(E2052:E2056)</f>
        <v>0</v>
      </c>
      <c r="F2057" s="99">
        <f>SUM(F2052:F2056)</f>
        <v>0</v>
      </c>
      <c r="G2057" s="99">
        <f>SUM(G2052:G2056)</f>
        <v>0</v>
      </c>
      <c r="H2057" s="100">
        <f>SUM(H2052:H2056)</f>
        <v>0</v>
      </c>
    </row>
    <row r="2058" spans="1:8" x14ac:dyDescent="0.2">
      <c r="A2058" s="96">
        <v>12</v>
      </c>
      <c r="B2058" s="97" t="s">
        <v>738</v>
      </c>
      <c r="C2058" s="98" t="s">
        <v>294</v>
      </c>
      <c r="D2058" s="429"/>
      <c r="E2058" s="429"/>
      <c r="F2058" s="429"/>
      <c r="G2058" s="429"/>
      <c r="H2058" s="430"/>
    </row>
    <row r="2059" spans="1:8" x14ac:dyDescent="0.2">
      <c r="A2059" s="96">
        <v>13</v>
      </c>
      <c r="B2059" s="97" t="s">
        <v>295</v>
      </c>
      <c r="C2059" s="98" t="s">
        <v>296</v>
      </c>
      <c r="D2059" s="136"/>
      <c r="E2059" s="136"/>
      <c r="F2059" s="136"/>
      <c r="G2059" s="136"/>
      <c r="H2059" s="137"/>
    </row>
    <row r="2060" spans="1:8" x14ac:dyDescent="0.2">
      <c r="A2060" s="96">
        <v>14</v>
      </c>
      <c r="B2060" s="145" t="s">
        <v>605</v>
      </c>
      <c r="C2060" s="146"/>
      <c r="D2060" s="141"/>
      <c r="E2060" s="141"/>
      <c r="F2060" s="141"/>
      <c r="G2060" s="141"/>
      <c r="H2060" s="142"/>
    </row>
    <row r="2061" spans="1:8" x14ac:dyDescent="0.2">
      <c r="A2061" s="96">
        <v>15</v>
      </c>
      <c r="B2061" s="145" t="s">
        <v>605</v>
      </c>
      <c r="C2061" s="146"/>
      <c r="D2061" s="141"/>
      <c r="E2061" s="141"/>
      <c r="F2061" s="141"/>
      <c r="G2061" s="141"/>
      <c r="H2061" s="142"/>
    </row>
    <row r="2062" spans="1:8" x14ac:dyDescent="0.2">
      <c r="A2062" s="96">
        <v>16</v>
      </c>
      <c r="B2062" s="97"/>
      <c r="C2062" s="98" t="s">
        <v>297</v>
      </c>
      <c r="D2062" s="99">
        <f>SUM(D2059:D2061)</f>
        <v>0</v>
      </c>
      <c r="E2062" s="99">
        <f>SUM(E2059:E2061)</f>
        <v>0</v>
      </c>
      <c r="F2062" s="99">
        <f>SUM(F2059:F2061)</f>
        <v>0</v>
      </c>
      <c r="G2062" s="99">
        <f>SUM(G2059:G2061)</f>
        <v>0</v>
      </c>
      <c r="H2062" s="100">
        <f>SUM(H2059:H2061)</f>
        <v>0</v>
      </c>
    </row>
    <row r="2063" spans="1:8" x14ac:dyDescent="0.2">
      <c r="A2063" s="96">
        <v>17</v>
      </c>
      <c r="B2063" s="97" t="s">
        <v>739</v>
      </c>
      <c r="C2063" s="98" t="s">
        <v>298</v>
      </c>
      <c r="D2063" s="429"/>
      <c r="E2063" s="429"/>
      <c r="F2063" s="429"/>
      <c r="G2063" s="429"/>
      <c r="H2063" s="430"/>
    </row>
    <row r="2064" spans="1:8" x14ac:dyDescent="0.2">
      <c r="A2064" s="96">
        <v>18</v>
      </c>
      <c r="B2064" s="97" t="s">
        <v>301</v>
      </c>
      <c r="C2064" s="98" t="s">
        <v>302</v>
      </c>
      <c r="D2064" s="136"/>
      <c r="E2064" s="136"/>
      <c r="F2064" s="136"/>
      <c r="G2064" s="136"/>
      <c r="H2064" s="137"/>
    </row>
    <row r="2065" spans="1:8" x14ac:dyDescent="0.2">
      <c r="A2065" s="96">
        <v>19</v>
      </c>
      <c r="B2065" s="97" t="s">
        <v>332</v>
      </c>
      <c r="C2065" s="98" t="s">
        <v>300</v>
      </c>
      <c r="D2065" s="136"/>
      <c r="E2065" s="136"/>
      <c r="F2065" s="136"/>
      <c r="G2065" s="136"/>
      <c r="H2065" s="137"/>
    </row>
    <row r="2066" spans="1:8" x14ac:dyDescent="0.2">
      <c r="A2066" s="96">
        <v>20</v>
      </c>
      <c r="B2066" s="145" t="s">
        <v>606</v>
      </c>
      <c r="C2066" s="146"/>
      <c r="D2066" s="141"/>
      <c r="E2066" s="141"/>
      <c r="F2066" s="141"/>
      <c r="G2066" s="141"/>
      <c r="H2066" s="142"/>
    </row>
    <row r="2067" spans="1:8" x14ac:dyDescent="0.2">
      <c r="A2067" s="96">
        <v>21</v>
      </c>
      <c r="B2067" s="145" t="s">
        <v>606</v>
      </c>
      <c r="C2067" s="146"/>
      <c r="D2067" s="136"/>
      <c r="E2067" s="136"/>
      <c r="F2067" s="136"/>
      <c r="G2067" s="136"/>
      <c r="H2067" s="137"/>
    </row>
    <row r="2068" spans="1:8" x14ac:dyDescent="0.2">
      <c r="A2068" s="96">
        <v>22</v>
      </c>
      <c r="B2068" s="145" t="s">
        <v>606</v>
      </c>
      <c r="C2068" s="146"/>
      <c r="D2068" s="141"/>
      <c r="E2068" s="141"/>
      <c r="F2068" s="141"/>
      <c r="G2068" s="141"/>
      <c r="H2068" s="142"/>
    </row>
    <row r="2069" spans="1:8" x14ac:dyDescent="0.2">
      <c r="A2069" s="96">
        <v>23</v>
      </c>
      <c r="B2069" s="145" t="s">
        <v>606</v>
      </c>
      <c r="C2069" s="146"/>
      <c r="D2069" s="141"/>
      <c r="E2069" s="141"/>
      <c r="F2069" s="141"/>
      <c r="G2069" s="141"/>
      <c r="H2069" s="142"/>
    </row>
    <row r="2070" spans="1:8" x14ac:dyDescent="0.2">
      <c r="A2070" s="96">
        <v>24</v>
      </c>
      <c r="B2070" s="97"/>
      <c r="C2070" s="98" t="s">
        <v>307</v>
      </c>
      <c r="D2070" s="99">
        <f>SUM(D2064:D2069)</f>
        <v>0</v>
      </c>
      <c r="E2070" s="99">
        <f>SUM(E2064:E2069)</f>
        <v>0</v>
      </c>
      <c r="F2070" s="99">
        <f>SUM(F2064:F2069)</f>
        <v>0</v>
      </c>
      <c r="G2070" s="99">
        <f>SUM(G2064:G2069)</f>
        <v>0</v>
      </c>
      <c r="H2070" s="100">
        <f>SUM(H2064:H2069)</f>
        <v>0</v>
      </c>
    </row>
    <row r="2071" spans="1:8" ht="13.5" thickBot="1" x14ac:dyDescent="0.25">
      <c r="A2071" s="103">
        <v>25</v>
      </c>
      <c r="B2071" s="104"/>
      <c r="C2071" s="108" t="s">
        <v>841</v>
      </c>
      <c r="D2071" s="106">
        <f>D2016+D2050+D2057+D2062+D2070</f>
        <v>0</v>
      </c>
      <c r="E2071" s="106">
        <f>E2016+E2050+E2057+E2062+E2070</f>
        <v>0</v>
      </c>
      <c r="F2071" s="106">
        <f>F2016+F2050+F2057+F2062+F2070</f>
        <v>0</v>
      </c>
      <c r="G2071" s="106">
        <f>G2016+G2050+G2057+G2062+G2070</f>
        <v>0</v>
      </c>
      <c r="H2071" s="107">
        <f>H2016+H2050+H2057+H2062+H2070</f>
        <v>0</v>
      </c>
    </row>
    <row r="2072" spans="1:8" x14ac:dyDescent="0.2">
      <c r="C2072" s="77" t="s">
        <v>511</v>
      </c>
    </row>
    <row r="2073" spans="1:8" hidden="1" x14ac:dyDescent="0.2">
      <c r="H2073" s="88"/>
    </row>
    <row r="2074" spans="1:8" x14ac:dyDescent="0.2">
      <c r="B2074" s="87" t="s">
        <v>309</v>
      </c>
    </row>
    <row r="2076" spans="1:8" x14ac:dyDescent="0.2">
      <c r="B2076" s="109" t="str">
        <f>B84</f>
        <v>Request is hereby made for the adoption of the estimated budget disbursements for the fiscal year July 1, 2026, through June 30, 2027, as indicated in Column (3).</v>
      </c>
      <c r="C2076" s="87"/>
    </row>
    <row r="2078" spans="1:8" x14ac:dyDescent="0.2">
      <c r="C2078" s="138" t="s">
        <v>1016</v>
      </c>
      <c r="D2078" s="138" t="s">
        <v>310</v>
      </c>
      <c r="E2078" s="138"/>
      <c r="F2078" s="78" t="s">
        <v>311</v>
      </c>
    </row>
    <row r="2079" spans="1:8" x14ac:dyDescent="0.2">
      <c r="D2079" s="78" t="s">
        <v>312</v>
      </c>
      <c r="F2079" s="78" t="s">
        <v>313</v>
      </c>
      <c r="H2079" s="4"/>
    </row>
    <row r="2080" spans="1:8" x14ac:dyDescent="0.2">
      <c r="H2080" s="4"/>
    </row>
    <row r="2081" spans="1:8" x14ac:dyDescent="0.2">
      <c r="H2081" s="88" t="s">
        <v>513</v>
      </c>
    </row>
    <row r="2082" spans="1:8" ht="6" customHeight="1" thickBot="1" x14ac:dyDescent="0.25">
      <c r="A2082" s="78"/>
      <c r="B2082" s="78"/>
    </row>
    <row r="2083" spans="1:8" ht="18" x14ac:dyDescent="0.25">
      <c r="A2083" s="24" t="str">
        <f>CONCATENATE('Basic Data Input'!$B$5," COUNTY")</f>
        <v>___________ COUNTY</v>
      </c>
      <c r="B2083" s="25"/>
      <c r="C2083" s="25"/>
      <c r="D2083" s="25"/>
      <c r="E2083" s="25"/>
      <c r="F2083" s="26"/>
      <c r="G2083" s="79" t="s">
        <v>26</v>
      </c>
      <c r="H2083" s="80" t="s">
        <v>27</v>
      </c>
    </row>
    <row r="2084" spans="1:8" x14ac:dyDescent="0.2">
      <c r="F2084" s="81" t="s">
        <v>28</v>
      </c>
      <c r="G2084" s="82">
        <v>100</v>
      </c>
      <c r="H2084" s="83" t="s">
        <v>29</v>
      </c>
    </row>
    <row r="2085" spans="1:8" ht="13.5" thickBot="1" x14ac:dyDescent="0.25">
      <c r="F2085" s="84" t="s">
        <v>30</v>
      </c>
      <c r="G2085" s="85">
        <v>803</v>
      </c>
      <c r="H2085" s="86" t="s">
        <v>775</v>
      </c>
    </row>
    <row r="2086" spans="1:8" x14ac:dyDescent="0.2">
      <c r="A2086" s="87" t="s">
        <v>840</v>
      </c>
      <c r="H2086" s="88"/>
    </row>
    <row r="2087" spans="1:8" ht="13.5" thickBot="1" x14ac:dyDescent="0.25"/>
    <row r="2088" spans="1:8" x14ac:dyDescent="0.2">
      <c r="A2088" s="89"/>
      <c r="B2088" s="90"/>
      <c r="C2088" s="91"/>
      <c r="D2088" s="38"/>
      <c r="E2088" s="38"/>
      <c r="F2088" s="194" t="str">
        <f>F6</f>
        <v>Estimated Disbursements Ensuing Year 2026 - 2027</v>
      </c>
      <c r="G2088" s="39"/>
      <c r="H2088" s="40"/>
    </row>
    <row r="2089" spans="1:8" x14ac:dyDescent="0.2">
      <c r="A2089" s="92"/>
      <c r="B2089" s="43" t="s">
        <v>26</v>
      </c>
      <c r="C2089" s="93"/>
      <c r="D2089" s="43" t="s">
        <v>13</v>
      </c>
      <c r="E2089" s="43" t="s">
        <v>13</v>
      </c>
      <c r="F2089" s="43" t="s">
        <v>31</v>
      </c>
      <c r="G2089" s="43" t="s">
        <v>32</v>
      </c>
      <c r="H2089" s="44"/>
    </row>
    <row r="2090" spans="1:8" x14ac:dyDescent="0.2">
      <c r="A2090" s="94"/>
      <c r="B2090" s="48" t="s">
        <v>33</v>
      </c>
      <c r="C2090" s="95"/>
      <c r="D2090" s="193" t="str">
        <f>D8</f>
        <v>2024 - 2025</v>
      </c>
      <c r="E2090" s="193" t="str">
        <f>E8</f>
        <v>2025 - 2026</v>
      </c>
      <c r="F2090" s="43" t="s">
        <v>34</v>
      </c>
      <c r="G2090" s="43" t="s">
        <v>35</v>
      </c>
      <c r="H2090" s="44" t="s">
        <v>36</v>
      </c>
    </row>
    <row r="2091" spans="1:8" x14ac:dyDescent="0.2">
      <c r="A2091" s="96"/>
      <c r="B2091" s="97" t="s">
        <v>250</v>
      </c>
      <c r="C2091" s="98" t="s">
        <v>241</v>
      </c>
      <c r="D2091" s="52">
        <v>1</v>
      </c>
      <c r="E2091" s="52">
        <v>2</v>
      </c>
      <c r="F2091" s="52">
        <v>3</v>
      </c>
      <c r="G2091" s="52">
        <v>4</v>
      </c>
      <c r="H2091" s="53">
        <v>5</v>
      </c>
    </row>
    <row r="2092" spans="1:8" x14ac:dyDescent="0.2">
      <c r="A2092" s="96">
        <v>1</v>
      </c>
      <c r="B2092" s="97" t="s">
        <v>242</v>
      </c>
      <c r="C2092" s="98" t="s">
        <v>243</v>
      </c>
      <c r="D2092" s="136"/>
      <c r="E2092" s="136"/>
      <c r="F2092" s="136"/>
      <c r="G2092" s="136"/>
      <c r="H2092" s="137"/>
    </row>
    <row r="2093" spans="1:8" x14ac:dyDescent="0.2">
      <c r="A2093" s="96">
        <v>2</v>
      </c>
      <c r="B2093" s="97" t="s">
        <v>244</v>
      </c>
      <c r="C2093" s="98" t="s">
        <v>245</v>
      </c>
      <c r="D2093" s="136"/>
      <c r="E2093" s="136"/>
      <c r="F2093" s="136"/>
      <c r="G2093" s="136"/>
      <c r="H2093" s="137"/>
    </row>
    <row r="2094" spans="1:8" x14ac:dyDescent="0.2">
      <c r="A2094" s="96">
        <v>3</v>
      </c>
      <c r="B2094" s="97" t="s">
        <v>246</v>
      </c>
      <c r="C2094" s="98" t="s">
        <v>247</v>
      </c>
      <c r="D2094" s="141"/>
      <c r="E2094" s="141"/>
      <c r="F2094" s="141"/>
      <c r="G2094" s="141"/>
      <c r="H2094" s="142"/>
    </row>
    <row r="2095" spans="1:8" x14ac:dyDescent="0.2">
      <c r="A2095" s="96">
        <v>4</v>
      </c>
      <c r="B2095" s="97" t="s">
        <v>248</v>
      </c>
      <c r="C2095" s="98" t="s">
        <v>249</v>
      </c>
      <c r="D2095" s="136"/>
      <c r="E2095" s="136"/>
      <c r="F2095" s="136"/>
      <c r="G2095" s="136"/>
      <c r="H2095" s="137"/>
    </row>
    <row r="2096" spans="1:8" x14ac:dyDescent="0.2">
      <c r="A2096" s="96">
        <v>5</v>
      </c>
      <c r="B2096" s="97" t="s">
        <v>251</v>
      </c>
      <c r="C2096" s="98" t="s">
        <v>252</v>
      </c>
      <c r="D2096" s="141"/>
      <c r="E2096" s="141"/>
      <c r="F2096" s="141"/>
      <c r="G2096" s="141"/>
      <c r="H2096" s="142"/>
    </row>
    <row r="2097" spans="1:8" x14ac:dyDescent="0.2">
      <c r="A2097" s="96">
        <v>6</v>
      </c>
      <c r="B2097" s="145" t="s">
        <v>602</v>
      </c>
      <c r="C2097" s="146"/>
      <c r="D2097" s="136"/>
      <c r="E2097" s="136"/>
      <c r="F2097" s="136"/>
      <c r="G2097" s="136"/>
      <c r="H2097" s="137"/>
    </row>
    <row r="2098" spans="1:8" x14ac:dyDescent="0.2">
      <c r="A2098" s="96">
        <v>7</v>
      </c>
      <c r="B2098" s="145" t="s">
        <v>602</v>
      </c>
      <c r="C2098" s="146"/>
      <c r="D2098" s="136"/>
      <c r="E2098" s="136"/>
      <c r="F2098" s="136"/>
      <c r="G2098" s="136"/>
      <c r="H2098" s="137"/>
    </row>
    <row r="2099" spans="1:8" x14ac:dyDescent="0.2">
      <c r="A2099" s="96">
        <v>8</v>
      </c>
      <c r="B2099" s="145" t="s">
        <v>602</v>
      </c>
      <c r="C2099" s="146"/>
      <c r="D2099" s="136"/>
      <c r="E2099" s="136"/>
      <c r="F2099" s="136"/>
      <c r="G2099" s="136"/>
      <c r="H2099" s="137"/>
    </row>
    <row r="2100" spans="1:8" x14ac:dyDescent="0.2">
      <c r="A2100" s="96">
        <v>9</v>
      </c>
      <c r="B2100" s="145" t="s">
        <v>602</v>
      </c>
      <c r="C2100" s="146"/>
      <c r="D2100" s="136"/>
      <c r="E2100" s="136"/>
      <c r="F2100" s="136"/>
      <c r="G2100" s="136"/>
      <c r="H2100" s="137"/>
    </row>
    <row r="2101" spans="1:8" x14ac:dyDescent="0.2">
      <c r="A2101" s="96">
        <v>10</v>
      </c>
      <c r="B2101" s="145" t="s">
        <v>602</v>
      </c>
      <c r="C2101" s="146"/>
      <c r="D2101" s="136"/>
      <c r="E2101" s="136"/>
      <c r="F2101" s="136"/>
      <c r="G2101" s="136"/>
      <c r="H2101" s="137"/>
    </row>
    <row r="2102" spans="1:8" x14ac:dyDescent="0.2">
      <c r="A2102" s="96">
        <v>11</v>
      </c>
      <c r="B2102" s="145" t="s">
        <v>602</v>
      </c>
      <c r="C2102" s="146"/>
      <c r="D2102" s="136"/>
      <c r="E2102" s="136"/>
      <c r="F2102" s="136"/>
      <c r="G2102" s="136"/>
      <c r="H2102" s="137"/>
    </row>
    <row r="2103" spans="1:8" x14ac:dyDescent="0.2">
      <c r="A2103" s="96">
        <v>12</v>
      </c>
      <c r="B2103" s="145" t="s">
        <v>602</v>
      </c>
      <c r="C2103" s="146"/>
      <c r="D2103" s="136"/>
      <c r="E2103" s="136"/>
      <c r="F2103" s="136"/>
      <c r="G2103" s="136"/>
      <c r="H2103" s="137"/>
    </row>
    <row r="2104" spans="1:8" x14ac:dyDescent="0.2">
      <c r="A2104" s="96">
        <v>13</v>
      </c>
      <c r="B2104" s="145" t="s">
        <v>602</v>
      </c>
      <c r="C2104" s="146"/>
      <c r="D2104" s="136"/>
      <c r="E2104" s="136"/>
      <c r="F2104" s="136"/>
      <c r="G2104" s="136"/>
      <c r="H2104" s="137"/>
    </row>
    <row r="2105" spans="1:8" x14ac:dyDescent="0.2">
      <c r="A2105" s="96">
        <v>14</v>
      </c>
      <c r="B2105" s="97"/>
      <c r="C2105" s="98" t="s">
        <v>261</v>
      </c>
      <c r="D2105" s="101">
        <f>SUM(D2092:D2104)</f>
        <v>0</v>
      </c>
      <c r="E2105" s="101">
        <f>SUM(E2092:E2104)</f>
        <v>0</v>
      </c>
      <c r="F2105" s="101">
        <f>SUM(F2092:F2104)</f>
        <v>0</v>
      </c>
      <c r="G2105" s="101">
        <f>SUM(G2092:G2104)</f>
        <v>0</v>
      </c>
      <c r="H2105" s="102">
        <f>SUM(H2092:H2104)</f>
        <v>0</v>
      </c>
    </row>
    <row r="2106" spans="1:8" x14ac:dyDescent="0.2">
      <c r="A2106" s="96">
        <v>15</v>
      </c>
      <c r="B2106" s="97" t="s">
        <v>365</v>
      </c>
      <c r="C2106" s="98" t="s">
        <v>263</v>
      </c>
      <c r="D2106" s="429"/>
      <c r="E2106" s="429"/>
      <c r="F2106" s="429"/>
      <c r="G2106" s="429"/>
      <c r="H2106" s="430"/>
    </row>
    <row r="2107" spans="1:8" x14ac:dyDescent="0.2">
      <c r="A2107" s="96">
        <v>16</v>
      </c>
      <c r="B2107" s="97" t="s">
        <v>264</v>
      </c>
      <c r="C2107" s="98" t="s">
        <v>265</v>
      </c>
      <c r="D2107" s="136"/>
      <c r="E2107" s="136"/>
      <c r="F2107" s="136"/>
      <c r="G2107" s="136"/>
      <c r="H2107" s="137"/>
    </row>
    <row r="2108" spans="1:8" x14ac:dyDescent="0.2">
      <c r="A2108" s="96">
        <v>17</v>
      </c>
      <c r="B2108" s="97" t="s">
        <v>266</v>
      </c>
      <c r="C2108" s="98" t="s">
        <v>267</v>
      </c>
      <c r="D2108" s="136"/>
      <c r="E2108" s="136"/>
      <c r="F2108" s="136"/>
      <c r="G2108" s="136"/>
      <c r="H2108" s="137"/>
    </row>
    <row r="2109" spans="1:8" x14ac:dyDescent="0.2">
      <c r="A2109" s="96">
        <v>18</v>
      </c>
      <c r="B2109" s="97" t="s">
        <v>273</v>
      </c>
      <c r="C2109" s="98" t="s">
        <v>274</v>
      </c>
      <c r="D2109" s="136"/>
      <c r="E2109" s="136"/>
      <c r="F2109" s="136"/>
      <c r="G2109" s="136"/>
      <c r="H2109" s="137"/>
    </row>
    <row r="2110" spans="1:8" x14ac:dyDescent="0.2">
      <c r="A2110" s="96">
        <v>19</v>
      </c>
      <c r="B2110" s="97"/>
      <c r="C2110" s="98" t="s">
        <v>277</v>
      </c>
      <c r="D2110" s="447"/>
      <c r="E2110" s="447"/>
      <c r="F2110" s="447"/>
      <c r="G2110" s="447"/>
      <c r="H2110" s="448"/>
    </row>
    <row r="2111" spans="1:8" x14ac:dyDescent="0.2">
      <c r="A2111" s="96">
        <v>20</v>
      </c>
      <c r="B2111" s="97" t="s">
        <v>694</v>
      </c>
      <c r="C2111" s="98" t="s">
        <v>278</v>
      </c>
      <c r="D2111" s="141"/>
      <c r="E2111" s="141"/>
      <c r="F2111" s="141"/>
      <c r="G2111" s="141"/>
      <c r="H2111" s="142"/>
    </row>
    <row r="2112" spans="1:8" x14ac:dyDescent="0.2">
      <c r="A2112" s="96">
        <v>21</v>
      </c>
      <c r="B2112" s="97" t="s">
        <v>279</v>
      </c>
      <c r="C2112" s="98" t="s">
        <v>280</v>
      </c>
      <c r="D2112" s="136"/>
      <c r="E2112" s="136"/>
      <c r="F2112" s="136"/>
      <c r="G2112" s="136"/>
      <c r="H2112" s="137"/>
    </row>
    <row r="2113" spans="1:8" x14ac:dyDescent="0.2">
      <c r="A2113" s="96">
        <v>22</v>
      </c>
      <c r="B2113" s="97" t="s">
        <v>281</v>
      </c>
      <c r="C2113" s="98" t="s">
        <v>282</v>
      </c>
      <c r="D2113" s="141"/>
      <c r="E2113" s="141"/>
      <c r="F2113" s="141"/>
      <c r="G2113" s="141"/>
      <c r="H2113" s="142"/>
    </row>
    <row r="2114" spans="1:8" x14ac:dyDescent="0.2">
      <c r="A2114" s="96">
        <v>23</v>
      </c>
      <c r="B2114" s="97" t="s">
        <v>283</v>
      </c>
      <c r="C2114" s="98" t="s">
        <v>284</v>
      </c>
      <c r="D2114" s="141"/>
      <c r="E2114" s="141"/>
      <c r="F2114" s="141"/>
      <c r="G2114" s="141"/>
      <c r="H2114" s="142"/>
    </row>
    <row r="2115" spans="1:8" x14ac:dyDescent="0.2">
      <c r="A2115" s="96">
        <v>24</v>
      </c>
      <c r="B2115" s="97" t="s">
        <v>285</v>
      </c>
      <c r="C2115" s="98" t="s">
        <v>286</v>
      </c>
      <c r="D2115" s="136"/>
      <c r="E2115" s="136"/>
      <c r="F2115" s="136"/>
      <c r="G2115" s="136"/>
      <c r="H2115" s="137"/>
    </row>
    <row r="2116" spans="1:8" x14ac:dyDescent="0.2">
      <c r="A2116" s="96">
        <v>25</v>
      </c>
      <c r="B2116" s="145" t="s">
        <v>603</v>
      </c>
      <c r="C2116" s="146"/>
      <c r="D2116" s="136"/>
      <c r="E2116" s="136"/>
      <c r="F2116" s="136"/>
      <c r="G2116" s="136"/>
      <c r="H2116" s="137"/>
    </row>
    <row r="2117" spans="1:8" x14ac:dyDescent="0.2">
      <c r="A2117" s="96">
        <v>26</v>
      </c>
      <c r="B2117" s="145" t="s">
        <v>603</v>
      </c>
      <c r="C2117" s="146"/>
      <c r="D2117" s="136"/>
      <c r="E2117" s="136"/>
      <c r="F2117" s="136"/>
      <c r="G2117" s="136"/>
      <c r="H2117" s="137"/>
    </row>
    <row r="2118" spans="1:8" x14ac:dyDescent="0.2">
      <c r="A2118" s="96">
        <v>27</v>
      </c>
      <c r="B2118" s="145" t="s">
        <v>603</v>
      </c>
      <c r="C2118" s="146"/>
      <c r="D2118" s="136"/>
      <c r="E2118" s="136"/>
      <c r="F2118" s="136"/>
      <c r="G2118" s="136"/>
      <c r="H2118" s="137"/>
    </row>
    <row r="2119" spans="1:8" x14ac:dyDescent="0.2">
      <c r="A2119" s="96">
        <v>28</v>
      </c>
      <c r="B2119" s="145" t="s">
        <v>603</v>
      </c>
      <c r="C2119" s="146"/>
      <c r="D2119" s="141"/>
      <c r="E2119" s="141"/>
      <c r="F2119" s="141"/>
      <c r="G2119" s="141"/>
      <c r="H2119" s="142"/>
    </row>
    <row r="2120" spans="1:8" x14ac:dyDescent="0.2">
      <c r="A2120" s="96">
        <v>29</v>
      </c>
      <c r="B2120" s="145" t="s">
        <v>603</v>
      </c>
      <c r="C2120" s="146"/>
      <c r="D2120" s="136"/>
      <c r="E2120" s="136"/>
      <c r="F2120" s="136"/>
      <c r="G2120" s="136"/>
      <c r="H2120" s="137"/>
    </row>
    <row r="2121" spans="1:8" x14ac:dyDescent="0.2">
      <c r="A2121" s="96">
        <v>30</v>
      </c>
      <c r="B2121" s="145" t="s">
        <v>603</v>
      </c>
      <c r="C2121" s="146"/>
      <c r="D2121" s="141"/>
      <c r="E2121" s="141"/>
      <c r="F2121" s="136"/>
      <c r="G2121" s="136"/>
      <c r="H2121" s="137"/>
    </row>
    <row r="2122" spans="1:8" x14ac:dyDescent="0.2">
      <c r="A2122" s="96">
        <v>31</v>
      </c>
      <c r="B2122" s="145" t="s">
        <v>603</v>
      </c>
      <c r="C2122" s="146"/>
      <c r="D2122" s="141"/>
      <c r="E2122" s="141"/>
      <c r="F2122" s="136"/>
      <c r="G2122" s="136"/>
      <c r="H2122" s="137"/>
    </row>
    <row r="2123" spans="1:8" ht="13.5" thickBot="1" x14ac:dyDescent="0.25">
      <c r="A2123" s="103">
        <v>32</v>
      </c>
      <c r="B2123" s="147" t="s">
        <v>603</v>
      </c>
      <c r="C2123" s="148"/>
      <c r="D2123" s="143"/>
      <c r="E2123" s="143"/>
      <c r="F2123" s="143"/>
      <c r="G2123" s="143"/>
      <c r="H2123" s="144"/>
    </row>
    <row r="2124" spans="1:8" ht="9" customHeight="1" x14ac:dyDescent="0.2"/>
    <row r="2125" spans="1:8" x14ac:dyDescent="0.2">
      <c r="H2125" s="88" t="s">
        <v>515</v>
      </c>
    </row>
    <row r="2126" spans="1:8" ht="9" customHeight="1" thickBot="1" x14ac:dyDescent="0.25">
      <c r="H2126" s="88"/>
    </row>
    <row r="2127" spans="1:8" ht="18" x14ac:dyDescent="0.25">
      <c r="A2127" s="24" t="str">
        <f>CONCATENATE('Basic Data Input'!$B$5," COUNTY")</f>
        <v>___________ COUNTY</v>
      </c>
      <c r="B2127" s="25"/>
      <c r="C2127" s="25"/>
      <c r="D2127" s="25"/>
      <c r="E2127" s="25"/>
      <c r="F2127" s="26"/>
      <c r="G2127" s="79" t="s">
        <v>26</v>
      </c>
      <c r="H2127" s="80" t="s">
        <v>27</v>
      </c>
    </row>
    <row r="2128" spans="1:8" x14ac:dyDescent="0.2">
      <c r="F2128" s="81" t="s">
        <v>28</v>
      </c>
      <c r="G2128" s="82">
        <v>100</v>
      </c>
      <c r="H2128" s="83" t="s">
        <v>29</v>
      </c>
    </row>
    <row r="2129" spans="1:8" ht="13.5" thickBot="1" x14ac:dyDescent="0.25">
      <c r="F2129" s="84" t="s">
        <v>30</v>
      </c>
      <c r="G2129" s="85">
        <v>803</v>
      </c>
      <c r="H2129" s="86" t="s">
        <v>775</v>
      </c>
    </row>
    <row r="2130" spans="1:8" x14ac:dyDescent="0.2">
      <c r="A2130" s="87" t="s">
        <v>840</v>
      </c>
      <c r="H2130" s="88"/>
    </row>
    <row r="2131" spans="1:8" ht="13.5" thickBot="1" x14ac:dyDescent="0.25"/>
    <row r="2132" spans="1:8" x14ac:dyDescent="0.2">
      <c r="A2132" s="89"/>
      <c r="B2132" s="90"/>
      <c r="C2132" s="91"/>
      <c r="D2132" s="38"/>
      <c r="E2132" s="38"/>
      <c r="F2132" s="194" t="str">
        <f>F6</f>
        <v>Estimated Disbursements Ensuing Year 2026 - 2027</v>
      </c>
      <c r="G2132" s="39"/>
      <c r="H2132" s="40"/>
    </row>
    <row r="2133" spans="1:8" x14ac:dyDescent="0.2">
      <c r="A2133" s="92"/>
      <c r="B2133" s="43" t="s">
        <v>26</v>
      </c>
      <c r="C2133" s="93"/>
      <c r="D2133" s="43" t="s">
        <v>13</v>
      </c>
      <c r="E2133" s="43" t="s">
        <v>13</v>
      </c>
      <c r="F2133" s="43" t="s">
        <v>31</v>
      </c>
      <c r="G2133" s="43" t="s">
        <v>32</v>
      </c>
      <c r="H2133" s="44"/>
    </row>
    <row r="2134" spans="1:8" x14ac:dyDescent="0.2">
      <c r="A2134" s="94"/>
      <c r="B2134" s="48" t="s">
        <v>33</v>
      </c>
      <c r="C2134" s="95"/>
      <c r="D2134" s="193" t="str">
        <f>D8</f>
        <v>2024 - 2025</v>
      </c>
      <c r="E2134" s="193" t="str">
        <f>E8</f>
        <v>2025 - 2026</v>
      </c>
      <c r="F2134" s="43" t="s">
        <v>34</v>
      </c>
      <c r="G2134" s="43" t="s">
        <v>35</v>
      </c>
      <c r="H2134" s="44" t="s">
        <v>36</v>
      </c>
    </row>
    <row r="2135" spans="1:8" x14ac:dyDescent="0.2">
      <c r="A2135" s="96"/>
      <c r="B2135" s="97" t="s">
        <v>365</v>
      </c>
      <c r="C2135" s="98" t="s">
        <v>288</v>
      </c>
      <c r="D2135" s="52">
        <v>1</v>
      </c>
      <c r="E2135" s="52">
        <v>2</v>
      </c>
      <c r="F2135" s="52">
        <v>3</v>
      </c>
      <c r="G2135" s="52">
        <v>4</v>
      </c>
      <c r="H2135" s="53">
        <v>5</v>
      </c>
    </row>
    <row r="2136" spans="1:8" x14ac:dyDescent="0.2">
      <c r="A2136" s="96">
        <v>1</v>
      </c>
      <c r="B2136" s="145" t="s">
        <v>603</v>
      </c>
      <c r="C2136" s="146"/>
      <c r="D2136" s="136"/>
      <c r="E2136" s="136"/>
      <c r="F2136" s="136"/>
      <c r="G2136" s="136"/>
      <c r="H2136" s="137"/>
    </row>
    <row r="2137" spans="1:8" x14ac:dyDescent="0.2">
      <c r="A2137" s="96">
        <v>2</v>
      </c>
      <c r="B2137" s="145" t="s">
        <v>603</v>
      </c>
      <c r="C2137" s="146"/>
      <c r="D2137" s="136"/>
      <c r="E2137" s="136"/>
      <c r="F2137" s="136"/>
      <c r="G2137" s="136"/>
      <c r="H2137" s="137"/>
    </row>
    <row r="2138" spans="1:8" x14ac:dyDescent="0.2">
      <c r="A2138" s="96">
        <v>3</v>
      </c>
      <c r="B2138" s="145" t="s">
        <v>603</v>
      </c>
      <c r="C2138" s="146"/>
      <c r="D2138" s="141"/>
      <c r="E2138" s="141"/>
      <c r="F2138" s="141"/>
      <c r="G2138" s="141"/>
      <c r="H2138" s="142"/>
    </row>
    <row r="2139" spans="1:8" x14ac:dyDescent="0.2">
      <c r="A2139" s="96">
        <v>4</v>
      </c>
      <c r="B2139" s="97"/>
      <c r="C2139" s="98" t="s">
        <v>289</v>
      </c>
      <c r="D2139" s="99">
        <f>SUM(D2107:D2123,D2136:D2138)</f>
        <v>0</v>
      </c>
      <c r="E2139" s="99">
        <f>SUM(E2107:E2123,E2136:E2138)</f>
        <v>0</v>
      </c>
      <c r="F2139" s="99">
        <f>SUM(F2107:F2123,F2136:F2138)</f>
        <v>0</v>
      </c>
      <c r="G2139" s="99">
        <f>SUM(G2107:G2123,G2136:G2138)</f>
        <v>0</v>
      </c>
      <c r="H2139" s="100">
        <f>SUM(H2107:H2123,H2136:H2138)</f>
        <v>0</v>
      </c>
    </row>
    <row r="2140" spans="1:8" x14ac:dyDescent="0.2">
      <c r="A2140" s="96">
        <v>5</v>
      </c>
      <c r="B2140" s="97" t="s">
        <v>727</v>
      </c>
      <c r="C2140" s="98" t="s">
        <v>290</v>
      </c>
      <c r="D2140" s="429"/>
      <c r="E2140" s="429"/>
      <c r="F2140" s="429"/>
      <c r="G2140" s="429"/>
      <c r="H2140" s="430"/>
    </row>
    <row r="2141" spans="1:8" x14ac:dyDescent="0.2">
      <c r="A2141" s="96">
        <v>6</v>
      </c>
      <c r="B2141" s="97" t="s">
        <v>291</v>
      </c>
      <c r="C2141" s="98" t="s">
        <v>292</v>
      </c>
      <c r="D2141" s="136"/>
      <c r="E2141" s="136"/>
      <c r="F2141" s="136"/>
      <c r="G2141" s="136"/>
      <c r="H2141" s="137"/>
    </row>
    <row r="2142" spans="1:8" x14ac:dyDescent="0.2">
      <c r="A2142" s="96">
        <v>7</v>
      </c>
      <c r="B2142" s="145" t="s">
        <v>604</v>
      </c>
      <c r="C2142" s="146"/>
      <c r="D2142" s="136"/>
      <c r="E2142" s="136"/>
      <c r="F2142" s="136"/>
      <c r="G2142" s="136"/>
      <c r="H2142" s="137"/>
    </row>
    <row r="2143" spans="1:8" x14ac:dyDescent="0.2">
      <c r="A2143" s="96">
        <v>8</v>
      </c>
      <c r="B2143" s="145" t="s">
        <v>604</v>
      </c>
      <c r="C2143" s="146"/>
      <c r="D2143" s="136"/>
      <c r="E2143" s="136"/>
      <c r="F2143" s="136"/>
      <c r="G2143" s="136"/>
      <c r="H2143" s="137"/>
    </row>
    <row r="2144" spans="1:8" x14ac:dyDescent="0.2">
      <c r="A2144" s="96">
        <v>9</v>
      </c>
      <c r="B2144" s="145" t="s">
        <v>604</v>
      </c>
      <c r="C2144" s="146"/>
      <c r="D2144" s="136"/>
      <c r="E2144" s="136"/>
      <c r="F2144" s="136"/>
      <c r="G2144" s="136"/>
      <c r="H2144" s="137"/>
    </row>
    <row r="2145" spans="1:8" x14ac:dyDescent="0.2">
      <c r="A2145" s="96">
        <v>10</v>
      </c>
      <c r="B2145" s="145" t="s">
        <v>604</v>
      </c>
      <c r="C2145" s="146"/>
      <c r="D2145" s="136"/>
      <c r="E2145" s="136"/>
      <c r="F2145" s="136"/>
      <c r="G2145" s="136"/>
      <c r="H2145" s="137"/>
    </row>
    <row r="2146" spans="1:8" x14ac:dyDescent="0.2">
      <c r="A2146" s="96">
        <v>11</v>
      </c>
      <c r="B2146" s="97"/>
      <c r="C2146" s="98" t="s">
        <v>293</v>
      </c>
      <c r="D2146" s="99">
        <f>SUM(D2141:D2145)</f>
        <v>0</v>
      </c>
      <c r="E2146" s="99">
        <f>SUM(E2141:E2145)</f>
        <v>0</v>
      </c>
      <c r="F2146" s="99">
        <f>SUM(F2141:F2145)</f>
        <v>0</v>
      </c>
      <c r="G2146" s="99">
        <f>SUM(G2141:G2145)</f>
        <v>0</v>
      </c>
      <c r="H2146" s="100">
        <f>SUM(H2141:H2145)</f>
        <v>0</v>
      </c>
    </row>
    <row r="2147" spans="1:8" x14ac:dyDescent="0.2">
      <c r="A2147" s="96">
        <v>12</v>
      </c>
      <c r="B2147" s="97" t="s">
        <v>738</v>
      </c>
      <c r="C2147" s="98" t="s">
        <v>294</v>
      </c>
      <c r="D2147" s="429"/>
      <c r="E2147" s="429"/>
      <c r="F2147" s="429"/>
      <c r="G2147" s="429"/>
      <c r="H2147" s="430"/>
    </row>
    <row r="2148" spans="1:8" x14ac:dyDescent="0.2">
      <c r="A2148" s="96">
        <v>13</v>
      </c>
      <c r="B2148" s="97" t="s">
        <v>295</v>
      </c>
      <c r="C2148" s="98" t="s">
        <v>296</v>
      </c>
      <c r="D2148" s="136"/>
      <c r="E2148" s="136"/>
      <c r="F2148" s="136"/>
      <c r="G2148" s="136"/>
      <c r="H2148" s="137"/>
    </row>
    <row r="2149" spans="1:8" x14ac:dyDescent="0.2">
      <c r="A2149" s="96">
        <v>14</v>
      </c>
      <c r="B2149" s="145" t="s">
        <v>605</v>
      </c>
      <c r="C2149" s="146"/>
      <c r="D2149" s="141"/>
      <c r="E2149" s="141"/>
      <c r="F2149" s="141"/>
      <c r="G2149" s="141"/>
      <c r="H2149" s="142"/>
    </row>
    <row r="2150" spans="1:8" x14ac:dyDescent="0.2">
      <c r="A2150" s="96">
        <v>15</v>
      </c>
      <c r="B2150" s="145" t="s">
        <v>605</v>
      </c>
      <c r="C2150" s="146"/>
      <c r="D2150" s="141"/>
      <c r="E2150" s="141"/>
      <c r="F2150" s="141"/>
      <c r="G2150" s="141"/>
      <c r="H2150" s="142"/>
    </row>
    <row r="2151" spans="1:8" x14ac:dyDescent="0.2">
      <c r="A2151" s="96">
        <v>16</v>
      </c>
      <c r="B2151" s="97"/>
      <c r="C2151" s="98" t="s">
        <v>297</v>
      </c>
      <c r="D2151" s="99">
        <f>SUM(D2148:D2150)</f>
        <v>0</v>
      </c>
      <c r="E2151" s="99">
        <f>SUM(E2148:E2150)</f>
        <v>0</v>
      </c>
      <c r="F2151" s="99">
        <f>SUM(F2148:F2150)</f>
        <v>0</v>
      </c>
      <c r="G2151" s="99">
        <f>SUM(G2148:G2150)</f>
        <v>0</v>
      </c>
      <c r="H2151" s="100">
        <f>SUM(H2148:H2150)</f>
        <v>0</v>
      </c>
    </row>
    <row r="2152" spans="1:8" x14ac:dyDescent="0.2">
      <c r="A2152" s="96">
        <v>17</v>
      </c>
      <c r="B2152" s="97" t="s">
        <v>739</v>
      </c>
      <c r="C2152" s="98" t="s">
        <v>298</v>
      </c>
      <c r="D2152" s="429"/>
      <c r="E2152" s="429"/>
      <c r="F2152" s="429"/>
      <c r="G2152" s="429"/>
      <c r="H2152" s="430"/>
    </row>
    <row r="2153" spans="1:8" x14ac:dyDescent="0.2">
      <c r="A2153" s="96">
        <v>18</v>
      </c>
      <c r="B2153" s="97" t="s">
        <v>299</v>
      </c>
      <c r="C2153" s="98" t="s">
        <v>300</v>
      </c>
      <c r="D2153" s="136"/>
      <c r="E2153" s="136"/>
      <c r="F2153" s="136"/>
      <c r="G2153" s="136"/>
      <c r="H2153" s="137"/>
    </row>
    <row r="2154" spans="1:8" x14ac:dyDescent="0.2">
      <c r="A2154" s="96">
        <v>19</v>
      </c>
      <c r="B2154" s="97" t="s">
        <v>301</v>
      </c>
      <c r="C2154" s="98" t="s">
        <v>302</v>
      </c>
      <c r="D2154" s="136"/>
      <c r="E2154" s="136"/>
      <c r="F2154" s="136"/>
      <c r="G2154" s="136"/>
      <c r="H2154" s="137"/>
    </row>
    <row r="2155" spans="1:8" x14ac:dyDescent="0.2">
      <c r="A2155" s="96">
        <v>20</v>
      </c>
      <c r="B2155" s="97" t="s">
        <v>303</v>
      </c>
      <c r="C2155" s="98" t="s">
        <v>304</v>
      </c>
      <c r="D2155" s="141"/>
      <c r="E2155" s="141"/>
      <c r="F2155" s="141"/>
      <c r="G2155" s="141"/>
      <c r="H2155" s="142"/>
    </row>
    <row r="2156" spans="1:8" x14ac:dyDescent="0.2">
      <c r="A2156" s="96">
        <v>21</v>
      </c>
      <c r="B2156" s="97" t="s">
        <v>305</v>
      </c>
      <c r="C2156" s="98" t="s">
        <v>306</v>
      </c>
      <c r="D2156" s="136"/>
      <c r="E2156" s="136"/>
      <c r="F2156" s="136"/>
      <c r="G2156" s="136"/>
      <c r="H2156" s="137"/>
    </row>
    <row r="2157" spans="1:8" x14ac:dyDescent="0.2">
      <c r="A2157" s="96">
        <v>22</v>
      </c>
      <c r="B2157" s="97" t="s">
        <v>777</v>
      </c>
      <c r="C2157" s="98" t="s">
        <v>778</v>
      </c>
      <c r="D2157" s="141"/>
      <c r="E2157" s="141"/>
      <c r="F2157" s="141"/>
      <c r="G2157" s="141"/>
      <c r="H2157" s="142"/>
    </row>
    <row r="2158" spans="1:8" x14ac:dyDescent="0.2">
      <c r="A2158" s="96">
        <v>23</v>
      </c>
      <c r="B2158" s="145" t="s">
        <v>606</v>
      </c>
      <c r="C2158" s="146"/>
      <c r="D2158" s="141"/>
      <c r="E2158" s="141"/>
      <c r="F2158" s="141"/>
      <c r="G2158" s="141"/>
      <c r="H2158" s="142"/>
    </row>
    <row r="2159" spans="1:8" x14ac:dyDescent="0.2">
      <c r="A2159" s="96">
        <v>24</v>
      </c>
      <c r="B2159" s="97"/>
      <c r="C2159" s="98" t="s">
        <v>307</v>
      </c>
      <c r="D2159" s="99">
        <f>SUM(D2153:D2158)</f>
        <v>0</v>
      </c>
      <c r="E2159" s="99">
        <f>SUM(E2153:E2158)</f>
        <v>0</v>
      </c>
      <c r="F2159" s="99">
        <f>SUM(F2153:F2158)</f>
        <v>0</v>
      </c>
      <c r="G2159" s="99">
        <f>SUM(G2153:G2158)</f>
        <v>0</v>
      </c>
      <c r="H2159" s="100">
        <f>SUM(H2153:H2158)</f>
        <v>0</v>
      </c>
    </row>
    <row r="2160" spans="1:8" ht="13.5" thickBot="1" x14ac:dyDescent="0.25">
      <c r="A2160" s="103">
        <v>25</v>
      </c>
      <c r="B2160" s="104"/>
      <c r="C2160" s="108" t="s">
        <v>841</v>
      </c>
      <c r="D2160" s="106">
        <f>D2105+D2139+D2146+D2151+D2159</f>
        <v>0</v>
      </c>
      <c r="E2160" s="106">
        <f>E2105+E2139+E2146+E2151+E2159</f>
        <v>0</v>
      </c>
      <c r="F2160" s="106">
        <f>F2105+F2139+F2146+F2151+F2159</f>
        <v>0</v>
      </c>
      <c r="G2160" s="106">
        <f>G2105+G2139+G2146+G2151+G2159</f>
        <v>0</v>
      </c>
      <c r="H2160" s="107">
        <f>H2105+H2139+H2146+H2151+H2159</f>
        <v>0</v>
      </c>
    </row>
    <row r="2161" spans="1:8" x14ac:dyDescent="0.2">
      <c r="C2161" s="77" t="s">
        <v>779</v>
      </c>
    </row>
    <row r="2162" spans="1:8" x14ac:dyDescent="0.2">
      <c r="H2162" s="88"/>
    </row>
    <row r="2163" spans="1:8" x14ac:dyDescent="0.2">
      <c r="B2163" s="87" t="s">
        <v>309</v>
      </c>
    </row>
    <row r="2165" spans="1:8" x14ac:dyDescent="0.2">
      <c r="B2165" s="109" t="str">
        <f>B84</f>
        <v>Request is hereby made for the adoption of the estimated budget disbursements for the fiscal year July 1, 2026, through June 30, 2027, as indicated in Column (3).</v>
      </c>
      <c r="C2165" s="87"/>
    </row>
    <row r="2167" spans="1:8" x14ac:dyDescent="0.2">
      <c r="C2167" s="138" t="s">
        <v>1016</v>
      </c>
      <c r="D2167" s="138" t="s">
        <v>310</v>
      </c>
      <c r="E2167" s="138"/>
      <c r="F2167" s="78" t="s">
        <v>311</v>
      </c>
    </row>
    <row r="2168" spans="1:8" x14ac:dyDescent="0.2">
      <c r="D2168" s="78" t="s">
        <v>312</v>
      </c>
      <c r="F2168" s="78" t="s">
        <v>313</v>
      </c>
      <c r="H2168" s="88"/>
    </row>
    <row r="2169" spans="1:8" x14ac:dyDescent="0.2">
      <c r="H2169" s="88" t="s">
        <v>516</v>
      </c>
    </row>
    <row r="2170" spans="1:8" ht="9" customHeight="1" thickBot="1" x14ac:dyDescent="0.25"/>
    <row r="2171" spans="1:8" ht="18" x14ac:dyDescent="0.25">
      <c r="A2171" s="24" t="str">
        <f>CONCATENATE('Basic Data Input'!$B$5," COUNTY")</f>
        <v>___________ COUNTY</v>
      </c>
      <c r="B2171" s="25"/>
      <c r="C2171" s="25"/>
      <c r="D2171" s="25"/>
      <c r="E2171" s="25"/>
      <c r="F2171" s="26"/>
      <c r="G2171" s="79" t="s">
        <v>26</v>
      </c>
      <c r="H2171" s="80" t="s">
        <v>27</v>
      </c>
    </row>
    <row r="2172" spans="1:8" x14ac:dyDescent="0.2">
      <c r="F2172" s="81" t="s">
        <v>28</v>
      </c>
      <c r="G2172" s="82">
        <v>100</v>
      </c>
      <c r="H2172" s="83" t="s">
        <v>29</v>
      </c>
    </row>
    <row r="2173" spans="1:8" ht="13.5" thickBot="1" x14ac:dyDescent="0.25">
      <c r="F2173" s="84" t="s">
        <v>30</v>
      </c>
      <c r="G2173" s="85">
        <v>835</v>
      </c>
      <c r="H2173" s="86" t="s">
        <v>514</v>
      </c>
    </row>
    <row r="2174" spans="1:8" x14ac:dyDescent="0.2">
      <c r="A2174" s="87" t="s">
        <v>840</v>
      </c>
      <c r="H2174" s="88"/>
    </row>
    <row r="2175" spans="1:8" ht="13.5" thickBot="1" x14ac:dyDescent="0.25"/>
    <row r="2176" spans="1:8" x14ac:dyDescent="0.2">
      <c r="A2176" s="89"/>
      <c r="B2176" s="90"/>
      <c r="C2176" s="91"/>
      <c r="D2176" s="38"/>
      <c r="E2176" s="38"/>
      <c r="F2176" s="194" t="str">
        <f>F6</f>
        <v>Estimated Disbursements Ensuing Year 2026 - 2027</v>
      </c>
      <c r="G2176" s="39"/>
      <c r="H2176" s="40"/>
    </row>
    <row r="2177" spans="1:8" x14ac:dyDescent="0.2">
      <c r="A2177" s="92"/>
      <c r="B2177" s="43" t="s">
        <v>26</v>
      </c>
      <c r="C2177" s="93"/>
      <c r="D2177" s="43" t="s">
        <v>13</v>
      </c>
      <c r="E2177" s="43" t="s">
        <v>13</v>
      </c>
      <c r="F2177" s="43" t="s">
        <v>31</v>
      </c>
      <c r="G2177" s="43" t="s">
        <v>32</v>
      </c>
      <c r="H2177" s="44"/>
    </row>
    <row r="2178" spans="1:8" x14ac:dyDescent="0.2">
      <c r="A2178" s="94"/>
      <c r="B2178" s="48" t="s">
        <v>33</v>
      </c>
      <c r="C2178" s="95"/>
      <c r="D2178" s="193" t="str">
        <f>D8</f>
        <v>2024 - 2025</v>
      </c>
      <c r="E2178" s="193" t="str">
        <f>E8</f>
        <v>2025 - 2026</v>
      </c>
      <c r="F2178" s="43" t="s">
        <v>34</v>
      </c>
      <c r="G2178" s="43" t="s">
        <v>35</v>
      </c>
      <c r="H2178" s="44" t="s">
        <v>36</v>
      </c>
    </row>
    <row r="2179" spans="1:8" x14ac:dyDescent="0.2">
      <c r="A2179" s="96"/>
      <c r="B2179" s="97"/>
      <c r="C2179" s="98"/>
      <c r="D2179" s="52">
        <v>1</v>
      </c>
      <c r="E2179" s="52">
        <v>2</v>
      </c>
      <c r="F2179" s="52">
        <v>3</v>
      </c>
      <c r="G2179" s="52">
        <v>4</v>
      </c>
      <c r="H2179" s="53">
        <v>5</v>
      </c>
    </row>
    <row r="2180" spans="1:8" x14ac:dyDescent="0.2">
      <c r="A2180" s="96">
        <v>1</v>
      </c>
      <c r="B2180" s="97" t="s">
        <v>250</v>
      </c>
      <c r="C2180" s="98" t="s">
        <v>241</v>
      </c>
      <c r="D2180" s="435"/>
      <c r="E2180" s="435"/>
      <c r="F2180" s="435"/>
      <c r="G2180" s="435"/>
      <c r="H2180" s="436"/>
    </row>
    <row r="2181" spans="1:8" x14ac:dyDescent="0.2">
      <c r="A2181" s="96">
        <v>2</v>
      </c>
      <c r="B2181" s="145" t="s">
        <v>602</v>
      </c>
      <c r="C2181" s="146"/>
      <c r="D2181" s="136"/>
      <c r="E2181" s="136"/>
      <c r="F2181" s="136"/>
      <c r="G2181" s="136"/>
      <c r="H2181" s="137"/>
    </row>
    <row r="2182" spans="1:8" x14ac:dyDescent="0.2">
      <c r="A2182" s="96">
        <v>3</v>
      </c>
      <c r="B2182" s="145" t="s">
        <v>602</v>
      </c>
      <c r="C2182" s="146"/>
      <c r="D2182" s="141"/>
      <c r="E2182" s="141"/>
      <c r="F2182" s="141"/>
      <c r="G2182" s="141"/>
      <c r="H2182" s="142"/>
    </row>
    <row r="2183" spans="1:8" x14ac:dyDescent="0.2">
      <c r="A2183" s="96">
        <v>4</v>
      </c>
      <c r="B2183" s="145" t="s">
        <v>602</v>
      </c>
      <c r="C2183" s="146"/>
      <c r="D2183" s="136"/>
      <c r="E2183" s="136"/>
      <c r="F2183" s="136"/>
      <c r="G2183" s="136"/>
      <c r="H2183" s="137"/>
    </row>
    <row r="2184" spans="1:8" x14ac:dyDescent="0.2">
      <c r="A2184" s="96">
        <v>5</v>
      </c>
      <c r="B2184" s="145" t="s">
        <v>602</v>
      </c>
      <c r="C2184" s="146"/>
      <c r="D2184" s="141"/>
      <c r="E2184" s="141"/>
      <c r="F2184" s="141"/>
      <c r="G2184" s="141"/>
      <c r="H2184" s="142"/>
    </row>
    <row r="2185" spans="1:8" x14ac:dyDescent="0.2">
      <c r="A2185" s="96">
        <v>6</v>
      </c>
      <c r="B2185" s="145" t="s">
        <v>602</v>
      </c>
      <c r="C2185" s="146"/>
      <c r="D2185" s="136"/>
      <c r="E2185" s="136"/>
      <c r="F2185" s="136"/>
      <c r="G2185" s="136"/>
      <c r="H2185" s="137"/>
    </row>
    <row r="2186" spans="1:8" x14ac:dyDescent="0.2">
      <c r="A2186" s="96">
        <v>7</v>
      </c>
      <c r="B2186" s="145" t="s">
        <v>602</v>
      </c>
      <c r="C2186" s="146"/>
      <c r="D2186" s="136"/>
      <c r="E2186" s="136"/>
      <c r="F2186" s="136"/>
      <c r="G2186" s="136"/>
      <c r="H2186" s="137"/>
    </row>
    <row r="2187" spans="1:8" x14ac:dyDescent="0.2">
      <c r="A2187" s="96">
        <v>8</v>
      </c>
      <c r="B2187" s="145" t="s">
        <v>602</v>
      </c>
      <c r="C2187" s="146"/>
      <c r="D2187" s="136"/>
      <c r="E2187" s="136"/>
      <c r="F2187" s="136"/>
      <c r="G2187" s="136"/>
      <c r="H2187" s="137"/>
    </row>
    <row r="2188" spans="1:8" x14ac:dyDescent="0.2">
      <c r="A2188" s="96">
        <v>9</v>
      </c>
      <c r="B2188" s="145" t="s">
        <v>602</v>
      </c>
      <c r="C2188" s="146"/>
      <c r="D2188" s="136"/>
      <c r="E2188" s="136"/>
      <c r="F2188" s="136"/>
      <c r="G2188" s="136"/>
      <c r="H2188" s="137"/>
    </row>
    <row r="2189" spans="1:8" x14ac:dyDescent="0.2">
      <c r="A2189" s="96">
        <v>10</v>
      </c>
      <c r="B2189" s="145" t="s">
        <v>602</v>
      </c>
      <c r="C2189" s="146"/>
      <c r="D2189" s="136"/>
      <c r="E2189" s="136"/>
      <c r="F2189" s="136"/>
      <c r="G2189" s="136"/>
      <c r="H2189" s="137"/>
    </row>
    <row r="2190" spans="1:8" x14ac:dyDescent="0.2">
      <c r="A2190" s="96">
        <v>11</v>
      </c>
      <c r="B2190" s="145" t="s">
        <v>602</v>
      </c>
      <c r="C2190" s="146"/>
      <c r="D2190" s="136"/>
      <c r="E2190" s="136"/>
      <c r="F2190" s="136"/>
      <c r="G2190" s="136"/>
      <c r="H2190" s="137"/>
    </row>
    <row r="2191" spans="1:8" x14ac:dyDescent="0.2">
      <c r="A2191" s="96">
        <v>12</v>
      </c>
      <c r="B2191" s="145" t="s">
        <v>602</v>
      </c>
      <c r="C2191" s="146"/>
      <c r="D2191" s="136"/>
      <c r="E2191" s="136"/>
      <c r="F2191" s="136"/>
      <c r="G2191" s="136"/>
      <c r="H2191" s="137"/>
    </row>
    <row r="2192" spans="1:8" x14ac:dyDescent="0.2">
      <c r="A2192" s="96">
        <v>13</v>
      </c>
      <c r="B2192" s="145" t="s">
        <v>602</v>
      </c>
      <c r="C2192" s="146"/>
      <c r="D2192" s="136"/>
      <c r="E2192" s="136"/>
      <c r="F2192" s="136"/>
      <c r="G2192" s="136"/>
      <c r="H2192" s="137"/>
    </row>
    <row r="2193" spans="1:8" x14ac:dyDescent="0.2">
      <c r="A2193" s="96">
        <v>14</v>
      </c>
      <c r="B2193" s="97"/>
      <c r="C2193" s="98" t="s">
        <v>261</v>
      </c>
      <c r="D2193" s="101">
        <f>SUM(D2181:D2192)</f>
        <v>0</v>
      </c>
      <c r="E2193" s="101">
        <f>SUM(E2181:E2192)</f>
        <v>0</v>
      </c>
      <c r="F2193" s="101">
        <f>SUM(F2181:F2192)</f>
        <v>0</v>
      </c>
      <c r="G2193" s="101">
        <f>SUM(G2181:G2192)</f>
        <v>0</v>
      </c>
      <c r="H2193" s="102">
        <f>SUM(H2181:H2192)</f>
        <v>0</v>
      </c>
    </row>
    <row r="2194" spans="1:8" x14ac:dyDescent="0.2">
      <c r="A2194" s="96">
        <v>15</v>
      </c>
      <c r="B2194" s="97" t="s">
        <v>365</v>
      </c>
      <c r="C2194" s="98" t="s">
        <v>263</v>
      </c>
      <c r="D2194" s="429"/>
      <c r="E2194" s="429"/>
      <c r="F2194" s="429"/>
      <c r="G2194" s="429"/>
      <c r="H2194" s="430"/>
    </row>
    <row r="2195" spans="1:8" x14ac:dyDescent="0.2">
      <c r="A2195" s="96">
        <v>16</v>
      </c>
      <c r="B2195" s="145" t="s">
        <v>603</v>
      </c>
      <c r="C2195" s="146"/>
      <c r="D2195" s="136"/>
      <c r="E2195" s="136"/>
      <c r="F2195" s="136"/>
      <c r="G2195" s="136"/>
      <c r="H2195" s="137"/>
    </row>
    <row r="2196" spans="1:8" x14ac:dyDescent="0.2">
      <c r="A2196" s="96">
        <v>17</v>
      </c>
      <c r="B2196" s="145" t="s">
        <v>603</v>
      </c>
      <c r="C2196" s="146"/>
      <c r="D2196" s="136"/>
      <c r="E2196" s="136"/>
      <c r="F2196" s="136"/>
      <c r="G2196" s="136"/>
      <c r="H2196" s="137"/>
    </row>
    <row r="2197" spans="1:8" x14ac:dyDescent="0.2">
      <c r="A2197" s="96">
        <v>18</v>
      </c>
      <c r="B2197" s="145" t="s">
        <v>603</v>
      </c>
      <c r="C2197" s="146"/>
      <c r="D2197" s="136"/>
      <c r="E2197" s="136"/>
      <c r="F2197" s="136"/>
      <c r="G2197" s="136"/>
      <c r="H2197" s="137"/>
    </row>
    <row r="2198" spans="1:8" x14ac:dyDescent="0.2">
      <c r="A2198" s="96">
        <v>19</v>
      </c>
      <c r="B2198" s="145" t="s">
        <v>603</v>
      </c>
      <c r="C2198" s="146"/>
      <c r="D2198" s="136"/>
      <c r="E2198" s="136"/>
      <c r="F2198" s="136"/>
      <c r="G2198" s="136"/>
      <c r="H2198" s="137"/>
    </row>
    <row r="2199" spans="1:8" x14ac:dyDescent="0.2">
      <c r="A2199" s="96">
        <v>20</v>
      </c>
      <c r="B2199" s="145" t="s">
        <v>603</v>
      </c>
      <c r="C2199" s="146"/>
      <c r="D2199" s="141"/>
      <c r="E2199" s="141"/>
      <c r="F2199" s="141"/>
      <c r="G2199" s="141"/>
      <c r="H2199" s="142"/>
    </row>
    <row r="2200" spans="1:8" x14ac:dyDescent="0.2">
      <c r="A2200" s="96">
        <v>21</v>
      </c>
      <c r="B2200" s="145" t="s">
        <v>603</v>
      </c>
      <c r="C2200" s="146"/>
      <c r="D2200" s="136"/>
      <c r="E2200" s="136"/>
      <c r="F2200" s="136"/>
      <c r="G2200" s="136"/>
      <c r="H2200" s="137"/>
    </row>
    <row r="2201" spans="1:8" x14ac:dyDescent="0.2">
      <c r="A2201" s="96">
        <v>22</v>
      </c>
      <c r="B2201" s="145" t="s">
        <v>603</v>
      </c>
      <c r="C2201" s="146"/>
      <c r="D2201" s="141"/>
      <c r="E2201" s="141"/>
      <c r="F2201" s="141"/>
      <c r="G2201" s="141"/>
      <c r="H2201" s="142"/>
    </row>
    <row r="2202" spans="1:8" x14ac:dyDescent="0.2">
      <c r="A2202" s="96">
        <v>23</v>
      </c>
      <c r="B2202" s="145" t="s">
        <v>603</v>
      </c>
      <c r="C2202" s="146"/>
      <c r="D2202" s="141"/>
      <c r="E2202" s="141"/>
      <c r="F2202" s="141"/>
      <c r="G2202" s="141"/>
      <c r="H2202" s="142"/>
    </row>
    <row r="2203" spans="1:8" x14ac:dyDescent="0.2">
      <c r="A2203" s="96">
        <v>24</v>
      </c>
      <c r="B2203" s="145" t="s">
        <v>603</v>
      </c>
      <c r="C2203" s="146"/>
      <c r="D2203" s="136"/>
      <c r="E2203" s="136"/>
      <c r="F2203" s="136"/>
      <c r="G2203" s="136"/>
      <c r="H2203" s="137"/>
    </row>
    <row r="2204" spans="1:8" x14ac:dyDescent="0.2">
      <c r="A2204" s="96">
        <v>25</v>
      </c>
      <c r="B2204" s="145" t="s">
        <v>603</v>
      </c>
      <c r="C2204" s="146"/>
      <c r="D2204" s="136"/>
      <c r="E2204" s="136"/>
      <c r="F2204" s="136"/>
      <c r="G2204" s="136"/>
      <c r="H2204" s="137"/>
    </row>
    <row r="2205" spans="1:8" x14ac:dyDescent="0.2">
      <c r="A2205" s="96">
        <v>26</v>
      </c>
      <c r="B2205" s="145" t="s">
        <v>603</v>
      </c>
      <c r="C2205" s="146"/>
      <c r="D2205" s="136"/>
      <c r="E2205" s="136"/>
      <c r="F2205" s="136"/>
      <c r="G2205" s="136"/>
      <c r="H2205" s="137"/>
    </row>
    <row r="2206" spans="1:8" x14ac:dyDescent="0.2">
      <c r="A2206" s="96">
        <v>27</v>
      </c>
      <c r="B2206" s="145" t="s">
        <v>603</v>
      </c>
      <c r="C2206" s="146"/>
      <c r="D2206" s="136"/>
      <c r="E2206" s="136"/>
      <c r="F2206" s="136"/>
      <c r="G2206" s="136"/>
      <c r="H2206" s="137"/>
    </row>
    <row r="2207" spans="1:8" x14ac:dyDescent="0.2">
      <c r="A2207" s="96">
        <v>28</v>
      </c>
      <c r="B2207" s="145" t="s">
        <v>603</v>
      </c>
      <c r="C2207" s="146"/>
      <c r="D2207" s="141"/>
      <c r="E2207" s="141"/>
      <c r="F2207" s="141"/>
      <c r="G2207" s="141"/>
      <c r="H2207" s="142"/>
    </row>
    <row r="2208" spans="1:8" x14ac:dyDescent="0.2">
      <c r="A2208" s="96">
        <v>29</v>
      </c>
      <c r="B2208" s="145" t="s">
        <v>603</v>
      </c>
      <c r="C2208" s="146"/>
      <c r="D2208" s="136"/>
      <c r="E2208" s="136"/>
      <c r="F2208" s="136"/>
      <c r="G2208" s="136"/>
      <c r="H2208" s="137"/>
    </row>
    <row r="2209" spans="1:8" x14ac:dyDescent="0.2">
      <c r="A2209" s="96">
        <v>30</v>
      </c>
      <c r="B2209" s="145" t="s">
        <v>603</v>
      </c>
      <c r="C2209" s="146"/>
      <c r="D2209" s="141"/>
      <c r="E2209" s="141"/>
      <c r="F2209" s="136"/>
      <c r="G2209" s="136"/>
      <c r="H2209" s="137"/>
    </row>
    <row r="2210" spans="1:8" x14ac:dyDescent="0.2">
      <c r="A2210" s="96">
        <v>31</v>
      </c>
      <c r="B2210" s="145" t="s">
        <v>603</v>
      </c>
      <c r="C2210" s="146"/>
      <c r="D2210" s="141"/>
      <c r="E2210" s="141"/>
      <c r="F2210" s="136"/>
      <c r="G2210" s="136"/>
      <c r="H2210" s="137"/>
    </row>
    <row r="2211" spans="1:8" ht="13.5" thickBot="1" x14ac:dyDescent="0.25">
      <c r="A2211" s="103">
        <v>32</v>
      </c>
      <c r="B2211" s="147" t="s">
        <v>603</v>
      </c>
      <c r="C2211" s="148"/>
      <c r="D2211" s="143"/>
      <c r="E2211" s="143"/>
      <c r="F2211" s="143"/>
      <c r="G2211" s="143"/>
      <c r="H2211" s="144"/>
    </row>
    <row r="2212" spans="1:8" ht="6" customHeight="1" x14ac:dyDescent="0.2"/>
    <row r="2213" spans="1:8" x14ac:dyDescent="0.2">
      <c r="H2213" s="88" t="s">
        <v>517</v>
      </c>
    </row>
    <row r="2214" spans="1:8" ht="9" customHeight="1" thickBot="1" x14ac:dyDescent="0.25"/>
    <row r="2215" spans="1:8" ht="18" x14ac:dyDescent="0.25">
      <c r="A2215" s="24" t="str">
        <f>CONCATENATE('Basic Data Input'!$B$5," COUNTY")</f>
        <v>___________ COUNTY</v>
      </c>
      <c r="B2215" s="25"/>
      <c r="C2215" s="25"/>
      <c r="D2215" s="25"/>
      <c r="E2215" s="25"/>
      <c r="F2215" s="26"/>
      <c r="G2215" s="79" t="s">
        <v>26</v>
      </c>
      <c r="H2215" s="80" t="s">
        <v>27</v>
      </c>
    </row>
    <row r="2216" spans="1:8" x14ac:dyDescent="0.2">
      <c r="F2216" s="81" t="s">
        <v>28</v>
      </c>
      <c r="G2216" s="82">
        <v>100</v>
      </c>
      <c r="H2216" s="83" t="s">
        <v>29</v>
      </c>
    </row>
    <row r="2217" spans="1:8" ht="13.5" thickBot="1" x14ac:dyDescent="0.25">
      <c r="F2217" s="84" t="s">
        <v>30</v>
      </c>
      <c r="G2217" s="85">
        <v>835</v>
      </c>
      <c r="H2217" s="86" t="s">
        <v>514</v>
      </c>
    </row>
    <row r="2218" spans="1:8" x14ac:dyDescent="0.2">
      <c r="A2218" s="87" t="s">
        <v>840</v>
      </c>
      <c r="H2218" s="88"/>
    </row>
    <row r="2219" spans="1:8" ht="13.5" thickBot="1" x14ac:dyDescent="0.25"/>
    <row r="2220" spans="1:8" x14ac:dyDescent="0.2">
      <c r="A2220" s="89"/>
      <c r="B2220" s="90"/>
      <c r="C2220" s="91"/>
      <c r="D2220" s="38"/>
      <c r="E2220" s="38"/>
      <c r="F2220" s="194" t="str">
        <f>F6</f>
        <v>Estimated Disbursements Ensuing Year 2026 - 2027</v>
      </c>
      <c r="G2220" s="39"/>
      <c r="H2220" s="40"/>
    </row>
    <row r="2221" spans="1:8" x14ac:dyDescent="0.2">
      <c r="A2221" s="92"/>
      <c r="B2221" s="43" t="s">
        <v>26</v>
      </c>
      <c r="C2221" s="93"/>
      <c r="D2221" s="43" t="s">
        <v>13</v>
      </c>
      <c r="E2221" s="43" t="s">
        <v>13</v>
      </c>
      <c r="F2221" s="43" t="s">
        <v>31</v>
      </c>
      <c r="G2221" s="43" t="s">
        <v>32</v>
      </c>
      <c r="H2221" s="44"/>
    </row>
    <row r="2222" spans="1:8" x14ac:dyDescent="0.2">
      <c r="A2222" s="94"/>
      <c r="B2222" s="48" t="s">
        <v>33</v>
      </c>
      <c r="C2222" s="95"/>
      <c r="D2222" s="193" t="str">
        <f>D8</f>
        <v>2024 - 2025</v>
      </c>
      <c r="E2222" s="193" t="str">
        <f>E8</f>
        <v>2025 - 2026</v>
      </c>
      <c r="F2222" s="43" t="s">
        <v>34</v>
      </c>
      <c r="G2222" s="43" t="s">
        <v>35</v>
      </c>
      <c r="H2222" s="44" t="s">
        <v>36</v>
      </c>
    </row>
    <row r="2223" spans="1:8" x14ac:dyDescent="0.2">
      <c r="A2223" s="96"/>
      <c r="B2223" s="97" t="s">
        <v>365</v>
      </c>
      <c r="C2223" s="98" t="s">
        <v>288</v>
      </c>
      <c r="D2223" s="52">
        <v>1</v>
      </c>
      <c r="E2223" s="52">
        <v>2</v>
      </c>
      <c r="F2223" s="52">
        <v>3</v>
      </c>
      <c r="G2223" s="52">
        <v>4</v>
      </c>
      <c r="H2223" s="53">
        <v>5</v>
      </c>
    </row>
    <row r="2224" spans="1:8" x14ac:dyDescent="0.2">
      <c r="A2224" s="96">
        <v>1</v>
      </c>
      <c r="B2224" s="145" t="s">
        <v>603</v>
      </c>
      <c r="C2224" s="146"/>
      <c r="D2224" s="136"/>
      <c r="E2224" s="136"/>
      <c r="F2224" s="136"/>
      <c r="G2224" s="136"/>
      <c r="H2224" s="137"/>
    </row>
    <row r="2225" spans="1:8" x14ac:dyDescent="0.2">
      <c r="A2225" s="96">
        <v>2</v>
      </c>
      <c r="B2225" s="145" t="s">
        <v>603</v>
      </c>
      <c r="C2225" s="146"/>
      <c r="D2225" s="136"/>
      <c r="E2225" s="136"/>
      <c r="F2225" s="136"/>
      <c r="G2225" s="136"/>
      <c r="H2225" s="137"/>
    </row>
    <row r="2226" spans="1:8" x14ac:dyDescent="0.2">
      <c r="A2226" s="96">
        <v>3</v>
      </c>
      <c r="B2226" s="145" t="s">
        <v>603</v>
      </c>
      <c r="C2226" s="146"/>
      <c r="D2226" s="141"/>
      <c r="E2226" s="141"/>
      <c r="F2226" s="141"/>
      <c r="G2226" s="141"/>
      <c r="H2226" s="142"/>
    </row>
    <row r="2227" spans="1:8" x14ac:dyDescent="0.2">
      <c r="A2227" s="96">
        <v>4</v>
      </c>
      <c r="B2227" s="97"/>
      <c r="C2227" s="98" t="s">
        <v>289</v>
      </c>
      <c r="D2227" s="99">
        <f>SUM(D2195:D2211,D2224:D2226)</f>
        <v>0</v>
      </c>
      <c r="E2227" s="99">
        <f>SUM(E2195:E2211,E2224:E2226)</f>
        <v>0</v>
      </c>
      <c r="F2227" s="99">
        <f>SUM(F2195:F2211,F2224:F2226)</f>
        <v>0</v>
      </c>
      <c r="G2227" s="99">
        <f>SUM(G2195:G2211,G2224:G2226)</f>
        <v>0</v>
      </c>
      <c r="H2227" s="100">
        <f>SUM(H2195:H2211,H2224:H2226)</f>
        <v>0</v>
      </c>
    </row>
    <row r="2228" spans="1:8" x14ac:dyDescent="0.2">
      <c r="A2228" s="96">
        <v>5</v>
      </c>
      <c r="B2228" s="97" t="s">
        <v>727</v>
      </c>
      <c r="C2228" s="98" t="s">
        <v>290</v>
      </c>
      <c r="D2228" s="429"/>
      <c r="E2228" s="429"/>
      <c r="F2228" s="429"/>
      <c r="G2228" s="429"/>
      <c r="H2228" s="430"/>
    </row>
    <row r="2229" spans="1:8" x14ac:dyDescent="0.2">
      <c r="A2229" s="96">
        <v>6</v>
      </c>
      <c r="B2229" s="145" t="s">
        <v>604</v>
      </c>
      <c r="C2229" s="146"/>
      <c r="D2229" s="136"/>
      <c r="E2229" s="136"/>
      <c r="F2229" s="136"/>
      <c r="G2229" s="136"/>
      <c r="H2229" s="137"/>
    </row>
    <row r="2230" spans="1:8" x14ac:dyDescent="0.2">
      <c r="A2230" s="96">
        <v>7</v>
      </c>
      <c r="B2230" s="145" t="s">
        <v>604</v>
      </c>
      <c r="C2230" s="146"/>
      <c r="D2230" s="136"/>
      <c r="E2230" s="136"/>
      <c r="F2230" s="136"/>
      <c r="G2230" s="136"/>
      <c r="H2230" s="137"/>
    </row>
    <row r="2231" spans="1:8" x14ac:dyDescent="0.2">
      <c r="A2231" s="96">
        <v>8</v>
      </c>
      <c r="B2231" s="145" t="s">
        <v>604</v>
      </c>
      <c r="C2231" s="146"/>
      <c r="D2231" s="136"/>
      <c r="E2231" s="136"/>
      <c r="F2231" s="136"/>
      <c r="G2231" s="136"/>
      <c r="H2231" s="137"/>
    </row>
    <row r="2232" spans="1:8" x14ac:dyDescent="0.2">
      <c r="A2232" s="96">
        <v>9</v>
      </c>
      <c r="B2232" s="145" t="s">
        <v>604</v>
      </c>
      <c r="C2232" s="146"/>
      <c r="D2232" s="136"/>
      <c r="E2232" s="136"/>
      <c r="F2232" s="136"/>
      <c r="G2232" s="136"/>
      <c r="H2232" s="137"/>
    </row>
    <row r="2233" spans="1:8" x14ac:dyDescent="0.2">
      <c r="A2233" s="96">
        <v>10</v>
      </c>
      <c r="B2233" s="145" t="s">
        <v>604</v>
      </c>
      <c r="C2233" s="146"/>
      <c r="D2233" s="136"/>
      <c r="E2233" s="136"/>
      <c r="F2233" s="136"/>
      <c r="G2233" s="136"/>
      <c r="H2233" s="137"/>
    </row>
    <row r="2234" spans="1:8" x14ac:dyDescent="0.2">
      <c r="A2234" s="96">
        <v>11</v>
      </c>
      <c r="B2234" s="97"/>
      <c r="C2234" s="98" t="s">
        <v>293</v>
      </c>
      <c r="D2234" s="99">
        <f>SUM(D2229:D2233)</f>
        <v>0</v>
      </c>
      <c r="E2234" s="99">
        <f>SUM(E2229:E2233)</f>
        <v>0</v>
      </c>
      <c r="F2234" s="99">
        <f>SUM(F2229:F2233)</f>
        <v>0</v>
      </c>
      <c r="G2234" s="99">
        <f>SUM(G2229:G2233)</f>
        <v>0</v>
      </c>
      <c r="H2234" s="100">
        <f>SUM(H2229:H2233)</f>
        <v>0</v>
      </c>
    </row>
    <row r="2235" spans="1:8" x14ac:dyDescent="0.2">
      <c r="A2235" s="96">
        <v>12</v>
      </c>
      <c r="B2235" s="97" t="s">
        <v>738</v>
      </c>
      <c r="C2235" s="98" t="s">
        <v>294</v>
      </c>
      <c r="D2235" s="429"/>
      <c r="E2235" s="429"/>
      <c r="F2235" s="429"/>
      <c r="G2235" s="429"/>
      <c r="H2235" s="430"/>
    </row>
    <row r="2236" spans="1:8" x14ac:dyDescent="0.2">
      <c r="A2236" s="96">
        <v>13</v>
      </c>
      <c r="B2236" s="145" t="s">
        <v>605</v>
      </c>
      <c r="C2236" s="146"/>
      <c r="D2236" s="136"/>
      <c r="E2236" s="136"/>
      <c r="F2236" s="136"/>
      <c r="G2236" s="136"/>
      <c r="H2236" s="137"/>
    </row>
    <row r="2237" spans="1:8" x14ac:dyDescent="0.2">
      <c r="A2237" s="96">
        <v>14</v>
      </c>
      <c r="B2237" s="145" t="s">
        <v>605</v>
      </c>
      <c r="C2237" s="146"/>
      <c r="D2237" s="141"/>
      <c r="E2237" s="141"/>
      <c r="F2237" s="141"/>
      <c r="G2237" s="141"/>
      <c r="H2237" s="142"/>
    </row>
    <row r="2238" spans="1:8" x14ac:dyDescent="0.2">
      <c r="A2238" s="96">
        <v>15</v>
      </c>
      <c r="B2238" s="145" t="s">
        <v>605</v>
      </c>
      <c r="C2238" s="146"/>
      <c r="D2238" s="141"/>
      <c r="E2238" s="141"/>
      <c r="F2238" s="141"/>
      <c r="G2238" s="141"/>
      <c r="H2238" s="142"/>
    </row>
    <row r="2239" spans="1:8" x14ac:dyDescent="0.2">
      <c r="A2239" s="96">
        <v>16</v>
      </c>
      <c r="B2239" s="97"/>
      <c r="C2239" s="98" t="s">
        <v>297</v>
      </c>
      <c r="D2239" s="99">
        <f>SUM(D2236:D2238)</f>
        <v>0</v>
      </c>
      <c r="E2239" s="99">
        <f>SUM(E2236:E2238)</f>
        <v>0</v>
      </c>
      <c r="F2239" s="99">
        <f>SUM(F2236:F2238)</f>
        <v>0</v>
      </c>
      <c r="G2239" s="99">
        <f>SUM(G2236:G2238)</f>
        <v>0</v>
      </c>
      <c r="H2239" s="100">
        <f>SUM(H2236:H2238)</f>
        <v>0</v>
      </c>
    </row>
    <row r="2240" spans="1:8" x14ac:dyDescent="0.2">
      <c r="A2240" s="96">
        <v>17</v>
      </c>
      <c r="B2240" s="97" t="s">
        <v>739</v>
      </c>
      <c r="C2240" s="98" t="s">
        <v>298</v>
      </c>
      <c r="D2240" s="429"/>
      <c r="E2240" s="429"/>
      <c r="F2240" s="429"/>
      <c r="G2240" s="429"/>
      <c r="H2240" s="430"/>
    </row>
    <row r="2241" spans="1:8" x14ac:dyDescent="0.2">
      <c r="A2241" s="96">
        <v>18</v>
      </c>
      <c r="B2241" s="145" t="s">
        <v>606</v>
      </c>
      <c r="C2241" s="146"/>
      <c r="D2241" s="136"/>
      <c r="E2241" s="136"/>
      <c r="F2241" s="136"/>
      <c r="G2241" s="136"/>
      <c r="H2241" s="137"/>
    </row>
    <row r="2242" spans="1:8" x14ac:dyDescent="0.2">
      <c r="A2242" s="96">
        <v>19</v>
      </c>
      <c r="B2242" s="145" t="s">
        <v>606</v>
      </c>
      <c r="C2242" s="146"/>
      <c r="D2242" s="136"/>
      <c r="E2242" s="136"/>
      <c r="F2242" s="136"/>
      <c r="G2242" s="136"/>
      <c r="H2242" s="137"/>
    </row>
    <row r="2243" spans="1:8" x14ac:dyDescent="0.2">
      <c r="A2243" s="96">
        <v>20</v>
      </c>
      <c r="B2243" s="145" t="s">
        <v>606</v>
      </c>
      <c r="C2243" s="146"/>
      <c r="D2243" s="141"/>
      <c r="E2243" s="141"/>
      <c r="F2243" s="141"/>
      <c r="G2243" s="141"/>
      <c r="H2243" s="142"/>
    </row>
    <row r="2244" spans="1:8" x14ac:dyDescent="0.2">
      <c r="A2244" s="96">
        <v>21</v>
      </c>
      <c r="B2244" s="145" t="s">
        <v>606</v>
      </c>
      <c r="C2244" s="146"/>
      <c r="D2244" s="136"/>
      <c r="E2244" s="136"/>
      <c r="F2244" s="136"/>
      <c r="G2244" s="136"/>
      <c r="H2244" s="137"/>
    </row>
    <row r="2245" spans="1:8" x14ac:dyDescent="0.2">
      <c r="A2245" s="96">
        <v>22</v>
      </c>
      <c r="B2245" s="145" t="s">
        <v>606</v>
      </c>
      <c r="C2245" s="146"/>
      <c r="D2245" s="141"/>
      <c r="E2245" s="141"/>
      <c r="F2245" s="141"/>
      <c r="G2245" s="141"/>
      <c r="H2245" s="142"/>
    </row>
    <row r="2246" spans="1:8" x14ac:dyDescent="0.2">
      <c r="A2246" s="96">
        <v>23</v>
      </c>
      <c r="B2246" s="145" t="s">
        <v>606</v>
      </c>
      <c r="C2246" s="146"/>
      <c r="D2246" s="141"/>
      <c r="E2246" s="141"/>
      <c r="F2246" s="141"/>
      <c r="G2246" s="141"/>
      <c r="H2246" s="142"/>
    </row>
    <row r="2247" spans="1:8" x14ac:dyDescent="0.2">
      <c r="A2247" s="96">
        <v>24</v>
      </c>
      <c r="B2247" s="97"/>
      <c r="C2247" s="98" t="s">
        <v>307</v>
      </c>
      <c r="D2247" s="99">
        <f>SUM(D2241:D2246)</f>
        <v>0</v>
      </c>
      <c r="E2247" s="99">
        <f>SUM(E2241:E2246)</f>
        <v>0</v>
      </c>
      <c r="F2247" s="99">
        <f>SUM(F2241:F2246)</f>
        <v>0</v>
      </c>
      <c r="G2247" s="99">
        <f>SUM(G2241:G2246)</f>
        <v>0</v>
      </c>
      <c r="H2247" s="100">
        <f>SUM(H2241:H2246)</f>
        <v>0</v>
      </c>
    </row>
    <row r="2248" spans="1:8" ht="13.5" thickBot="1" x14ac:dyDescent="0.25">
      <c r="A2248" s="103">
        <v>25</v>
      </c>
      <c r="B2248" s="104"/>
      <c r="C2248" s="108" t="s">
        <v>841</v>
      </c>
      <c r="D2248" s="106">
        <f>D2193+D2227+D2234+D2239+D2247</f>
        <v>0</v>
      </c>
      <c r="E2248" s="106">
        <f>E2193+E2227+E2234+E2239+E2247</f>
        <v>0</v>
      </c>
      <c r="F2248" s="106">
        <f>F2193+F2227+F2234+F2239+F2247</f>
        <v>0</v>
      </c>
      <c r="G2248" s="106">
        <f>G2193+G2227+G2234+G2239+G2247</f>
        <v>0</v>
      </c>
      <c r="H2248" s="107">
        <f>H2193+H2227+H2234+H2239+H2247</f>
        <v>0</v>
      </c>
    </row>
    <row r="2249" spans="1:8" x14ac:dyDescent="0.2">
      <c r="C2249" s="77" t="s">
        <v>461</v>
      </c>
    </row>
    <row r="2250" spans="1:8" x14ac:dyDescent="0.2">
      <c r="H2250" s="88"/>
    </row>
    <row r="2251" spans="1:8" hidden="1" x14ac:dyDescent="0.2"/>
    <row r="2252" spans="1:8" x14ac:dyDescent="0.2">
      <c r="B2252" s="87" t="s">
        <v>309</v>
      </c>
    </row>
    <row r="2254" spans="1:8" x14ac:dyDescent="0.2">
      <c r="B2254" s="109" t="str">
        <f>B84</f>
        <v>Request is hereby made for the adoption of the estimated budget disbursements for the fiscal year July 1, 2026, through June 30, 2027, as indicated in Column (3).</v>
      </c>
      <c r="C2254" s="87"/>
    </row>
    <row r="2256" spans="1:8" x14ac:dyDescent="0.2">
      <c r="C2256" s="138" t="s">
        <v>1016</v>
      </c>
      <c r="D2256" s="138" t="s">
        <v>310</v>
      </c>
      <c r="E2256" s="138"/>
      <c r="F2256" s="78" t="s">
        <v>311</v>
      </c>
    </row>
    <row r="2257" spans="1:8" x14ac:dyDescent="0.2">
      <c r="D2257" s="78" t="s">
        <v>312</v>
      </c>
      <c r="F2257" s="78" t="s">
        <v>313</v>
      </c>
    </row>
    <row r="2258" spans="1:8" x14ac:dyDescent="0.2">
      <c r="D2258" s="4"/>
      <c r="E2258" s="4"/>
      <c r="F2258" s="4"/>
      <c r="H2258" s="88" t="s">
        <v>518</v>
      </c>
    </row>
    <row r="2259" spans="1:8" ht="9" customHeight="1" thickBot="1" x14ac:dyDescent="0.25"/>
    <row r="2260" spans="1:8" ht="18" x14ac:dyDescent="0.25">
      <c r="A2260" s="24" t="str">
        <f>CONCATENATE('Basic Data Input'!$B$5," COUNTY")</f>
        <v>___________ COUNTY</v>
      </c>
      <c r="B2260" s="25"/>
      <c r="C2260" s="25"/>
      <c r="D2260" s="25"/>
      <c r="E2260" s="25"/>
      <c r="F2260" s="26"/>
      <c r="G2260" s="79" t="s">
        <v>26</v>
      </c>
      <c r="H2260" s="80" t="s">
        <v>27</v>
      </c>
    </row>
    <row r="2261" spans="1:8" x14ac:dyDescent="0.2">
      <c r="F2261" s="81" t="s">
        <v>28</v>
      </c>
      <c r="G2261" s="82">
        <v>100</v>
      </c>
      <c r="H2261" s="83" t="s">
        <v>29</v>
      </c>
    </row>
    <row r="2262" spans="1:8" ht="13.5" thickBot="1" x14ac:dyDescent="0.25">
      <c r="F2262" s="84" t="s">
        <v>30</v>
      </c>
      <c r="G2262" s="85">
        <v>900</v>
      </c>
      <c r="H2262" s="86" t="s">
        <v>1011</v>
      </c>
    </row>
    <row r="2263" spans="1:8" x14ac:dyDescent="0.2">
      <c r="A2263" s="87" t="s">
        <v>840</v>
      </c>
      <c r="H2263" s="88"/>
    </row>
    <row r="2264" spans="1:8" ht="13.5" thickBot="1" x14ac:dyDescent="0.25"/>
    <row r="2265" spans="1:8" x14ac:dyDescent="0.2">
      <c r="A2265" s="89"/>
      <c r="B2265" s="90"/>
      <c r="C2265" s="91"/>
      <c r="D2265" s="38"/>
      <c r="E2265" s="38"/>
      <c r="F2265" s="194" t="str">
        <f>F6</f>
        <v>Estimated Disbursements Ensuing Year 2026 - 2027</v>
      </c>
      <c r="G2265" s="39"/>
      <c r="H2265" s="40"/>
    </row>
    <row r="2266" spans="1:8" x14ac:dyDescent="0.2">
      <c r="A2266" s="92"/>
      <c r="B2266" s="43" t="s">
        <v>26</v>
      </c>
      <c r="C2266" s="93"/>
      <c r="D2266" s="43" t="s">
        <v>13</v>
      </c>
      <c r="E2266" s="43" t="s">
        <v>13</v>
      </c>
      <c r="F2266" s="43" t="s">
        <v>31</v>
      </c>
      <c r="G2266" s="43" t="s">
        <v>32</v>
      </c>
      <c r="H2266" s="44"/>
    </row>
    <row r="2267" spans="1:8" x14ac:dyDescent="0.2">
      <c r="A2267" s="94"/>
      <c r="B2267" s="48" t="s">
        <v>33</v>
      </c>
      <c r="C2267" s="95"/>
      <c r="D2267" s="193" t="str">
        <f>D8</f>
        <v>2024 - 2025</v>
      </c>
      <c r="E2267" s="193" t="str">
        <f>E8</f>
        <v>2025 - 2026</v>
      </c>
      <c r="F2267" s="43" t="s">
        <v>34</v>
      </c>
      <c r="G2267" s="43" t="s">
        <v>35</v>
      </c>
      <c r="H2267" s="44" t="s">
        <v>36</v>
      </c>
    </row>
    <row r="2268" spans="1:8" x14ac:dyDescent="0.2">
      <c r="A2268" s="96"/>
      <c r="B2268" s="97"/>
      <c r="C2268" s="98"/>
      <c r="D2268" s="52">
        <v>1</v>
      </c>
      <c r="E2268" s="52">
        <v>2</v>
      </c>
      <c r="F2268" s="52">
        <v>3</v>
      </c>
      <c r="G2268" s="52">
        <v>4</v>
      </c>
      <c r="H2268" s="53">
        <v>5</v>
      </c>
    </row>
    <row r="2269" spans="1:8" x14ac:dyDescent="0.2">
      <c r="A2269" s="96">
        <v>1</v>
      </c>
      <c r="B2269" s="97" t="s">
        <v>250</v>
      </c>
      <c r="C2269" s="98" t="s">
        <v>241</v>
      </c>
      <c r="D2269" s="435"/>
      <c r="E2269" s="435"/>
      <c r="F2269" s="435"/>
      <c r="G2269" s="435"/>
      <c r="H2269" s="436"/>
    </row>
    <row r="2270" spans="1:8" x14ac:dyDescent="0.2">
      <c r="A2270" s="96">
        <v>2</v>
      </c>
      <c r="B2270" s="145" t="s">
        <v>602</v>
      </c>
      <c r="C2270" s="146"/>
      <c r="D2270" s="136"/>
      <c r="E2270" s="136"/>
      <c r="F2270" s="136"/>
      <c r="G2270" s="136"/>
      <c r="H2270" s="137"/>
    </row>
    <row r="2271" spans="1:8" x14ac:dyDescent="0.2">
      <c r="A2271" s="96">
        <v>3</v>
      </c>
      <c r="B2271" s="145" t="s">
        <v>602</v>
      </c>
      <c r="C2271" s="146"/>
      <c r="D2271" s="141"/>
      <c r="E2271" s="141"/>
      <c r="F2271" s="141"/>
      <c r="G2271" s="141"/>
      <c r="H2271" s="142"/>
    </row>
    <row r="2272" spans="1:8" x14ac:dyDescent="0.2">
      <c r="A2272" s="96">
        <v>4</v>
      </c>
      <c r="B2272" s="145" t="s">
        <v>602</v>
      </c>
      <c r="C2272" s="146"/>
      <c r="D2272" s="136"/>
      <c r="E2272" s="136"/>
      <c r="F2272" s="136"/>
      <c r="G2272" s="136"/>
      <c r="H2272" s="137"/>
    </row>
    <row r="2273" spans="1:8" x14ac:dyDescent="0.2">
      <c r="A2273" s="96">
        <v>5</v>
      </c>
      <c r="B2273" s="145" t="s">
        <v>602</v>
      </c>
      <c r="C2273" s="146"/>
      <c r="D2273" s="141"/>
      <c r="E2273" s="141"/>
      <c r="F2273" s="141"/>
      <c r="G2273" s="141"/>
      <c r="H2273" s="142"/>
    </row>
    <row r="2274" spans="1:8" x14ac:dyDescent="0.2">
      <c r="A2274" s="96">
        <v>6</v>
      </c>
      <c r="B2274" s="145" t="s">
        <v>602</v>
      </c>
      <c r="C2274" s="146"/>
      <c r="D2274" s="136"/>
      <c r="E2274" s="136"/>
      <c r="F2274" s="136"/>
      <c r="G2274" s="136"/>
      <c r="H2274" s="137"/>
    </row>
    <row r="2275" spans="1:8" x14ac:dyDescent="0.2">
      <c r="A2275" s="96">
        <v>7</v>
      </c>
      <c r="B2275" s="145" t="s">
        <v>602</v>
      </c>
      <c r="C2275" s="146"/>
      <c r="D2275" s="136"/>
      <c r="E2275" s="136"/>
      <c r="F2275" s="136"/>
      <c r="G2275" s="136"/>
      <c r="H2275" s="137"/>
    </row>
    <row r="2276" spans="1:8" x14ac:dyDescent="0.2">
      <c r="A2276" s="96">
        <v>8</v>
      </c>
      <c r="B2276" s="145" t="s">
        <v>602</v>
      </c>
      <c r="C2276" s="146"/>
      <c r="D2276" s="136"/>
      <c r="E2276" s="136"/>
      <c r="F2276" s="136"/>
      <c r="G2276" s="136"/>
      <c r="H2276" s="137"/>
    </row>
    <row r="2277" spans="1:8" x14ac:dyDescent="0.2">
      <c r="A2277" s="96">
        <v>9</v>
      </c>
      <c r="B2277" s="145" t="s">
        <v>602</v>
      </c>
      <c r="C2277" s="146"/>
      <c r="D2277" s="136"/>
      <c r="E2277" s="136"/>
      <c r="F2277" s="136"/>
      <c r="G2277" s="136"/>
      <c r="H2277" s="137"/>
    </row>
    <row r="2278" spans="1:8" x14ac:dyDescent="0.2">
      <c r="A2278" s="96">
        <v>10</v>
      </c>
      <c r="B2278" s="145" t="s">
        <v>602</v>
      </c>
      <c r="C2278" s="146"/>
      <c r="D2278" s="136"/>
      <c r="E2278" s="136"/>
      <c r="F2278" s="136"/>
      <c r="G2278" s="136"/>
      <c r="H2278" s="137"/>
    </row>
    <row r="2279" spans="1:8" x14ac:dyDescent="0.2">
      <c r="A2279" s="96">
        <v>11</v>
      </c>
      <c r="B2279" s="145" t="s">
        <v>602</v>
      </c>
      <c r="C2279" s="146"/>
      <c r="D2279" s="136"/>
      <c r="E2279" s="136"/>
      <c r="F2279" s="136"/>
      <c r="G2279" s="136"/>
      <c r="H2279" s="137"/>
    </row>
    <row r="2280" spans="1:8" x14ac:dyDescent="0.2">
      <c r="A2280" s="96">
        <v>12</v>
      </c>
      <c r="B2280" s="145" t="s">
        <v>602</v>
      </c>
      <c r="C2280" s="146"/>
      <c r="D2280" s="136"/>
      <c r="E2280" s="136"/>
      <c r="F2280" s="136"/>
      <c r="G2280" s="136"/>
      <c r="H2280" s="137"/>
    </row>
    <row r="2281" spans="1:8" x14ac:dyDescent="0.2">
      <c r="A2281" s="96">
        <v>13</v>
      </c>
      <c r="B2281" s="145" t="s">
        <v>602</v>
      </c>
      <c r="C2281" s="146"/>
      <c r="D2281" s="136"/>
      <c r="E2281" s="136"/>
      <c r="F2281" s="136"/>
      <c r="G2281" s="136"/>
      <c r="H2281" s="137"/>
    </row>
    <row r="2282" spans="1:8" x14ac:dyDescent="0.2">
      <c r="A2282" s="96">
        <v>14</v>
      </c>
      <c r="B2282" s="97"/>
      <c r="C2282" s="98" t="s">
        <v>261</v>
      </c>
      <c r="D2282" s="101">
        <f>SUM(D2270:D2281)</f>
        <v>0</v>
      </c>
      <c r="E2282" s="101">
        <f>SUM(E2270:E2281)</f>
        <v>0</v>
      </c>
      <c r="F2282" s="101">
        <f>SUM(F2270:F2281)</f>
        <v>0</v>
      </c>
      <c r="G2282" s="101">
        <f>SUM(G2270:G2281)</f>
        <v>0</v>
      </c>
      <c r="H2282" s="102">
        <f>SUM(H2270:H2281)</f>
        <v>0</v>
      </c>
    </row>
    <row r="2283" spans="1:8" x14ac:dyDescent="0.2">
      <c r="A2283" s="96">
        <v>15</v>
      </c>
      <c r="B2283" s="97" t="s">
        <v>365</v>
      </c>
      <c r="C2283" s="98" t="s">
        <v>263</v>
      </c>
      <c r="D2283" s="429"/>
      <c r="E2283" s="429"/>
      <c r="F2283" s="429"/>
      <c r="G2283" s="429"/>
      <c r="H2283" s="430"/>
    </row>
    <row r="2284" spans="1:8" x14ac:dyDescent="0.2">
      <c r="A2284" s="96">
        <v>16</v>
      </c>
      <c r="B2284" s="145" t="s">
        <v>603</v>
      </c>
      <c r="C2284" s="146"/>
      <c r="D2284" s="136"/>
      <c r="E2284" s="136"/>
      <c r="F2284" s="136"/>
      <c r="G2284" s="136"/>
      <c r="H2284" s="137"/>
    </row>
    <row r="2285" spans="1:8" x14ac:dyDescent="0.2">
      <c r="A2285" s="96">
        <v>17</v>
      </c>
      <c r="B2285" s="145" t="s">
        <v>603</v>
      </c>
      <c r="C2285" s="146"/>
      <c r="D2285" s="136"/>
      <c r="E2285" s="136"/>
      <c r="F2285" s="136"/>
      <c r="G2285" s="136"/>
      <c r="H2285" s="137"/>
    </row>
    <row r="2286" spans="1:8" x14ac:dyDescent="0.2">
      <c r="A2286" s="96">
        <v>18</v>
      </c>
      <c r="B2286" s="145" t="s">
        <v>603</v>
      </c>
      <c r="C2286" s="146"/>
      <c r="D2286" s="136"/>
      <c r="E2286" s="136"/>
      <c r="F2286" s="136"/>
      <c r="G2286" s="136"/>
      <c r="H2286" s="137"/>
    </row>
    <row r="2287" spans="1:8" x14ac:dyDescent="0.2">
      <c r="A2287" s="96">
        <v>19</v>
      </c>
      <c r="B2287" s="145" t="s">
        <v>603</v>
      </c>
      <c r="C2287" s="146"/>
      <c r="D2287" s="136"/>
      <c r="E2287" s="136"/>
      <c r="F2287" s="136"/>
      <c r="G2287" s="136"/>
      <c r="H2287" s="137"/>
    </row>
    <row r="2288" spans="1:8" x14ac:dyDescent="0.2">
      <c r="A2288" s="96">
        <v>20</v>
      </c>
      <c r="B2288" s="145" t="s">
        <v>603</v>
      </c>
      <c r="C2288" s="146"/>
      <c r="D2288" s="141"/>
      <c r="E2288" s="141"/>
      <c r="F2288" s="141"/>
      <c r="G2288" s="141"/>
      <c r="H2288" s="142"/>
    </row>
    <row r="2289" spans="1:8" x14ac:dyDescent="0.2">
      <c r="A2289" s="96">
        <v>21</v>
      </c>
      <c r="B2289" s="145" t="s">
        <v>603</v>
      </c>
      <c r="C2289" s="146"/>
      <c r="D2289" s="136"/>
      <c r="E2289" s="136"/>
      <c r="F2289" s="136"/>
      <c r="G2289" s="136"/>
      <c r="H2289" s="137"/>
    </row>
    <row r="2290" spans="1:8" x14ac:dyDescent="0.2">
      <c r="A2290" s="96">
        <v>22</v>
      </c>
      <c r="B2290" s="145" t="s">
        <v>603</v>
      </c>
      <c r="C2290" s="146"/>
      <c r="D2290" s="141"/>
      <c r="E2290" s="141"/>
      <c r="F2290" s="141"/>
      <c r="G2290" s="141"/>
      <c r="H2290" s="142"/>
    </row>
    <row r="2291" spans="1:8" x14ac:dyDescent="0.2">
      <c r="A2291" s="96">
        <v>23</v>
      </c>
      <c r="B2291" s="145" t="s">
        <v>603</v>
      </c>
      <c r="C2291" s="146"/>
      <c r="D2291" s="141"/>
      <c r="E2291" s="141"/>
      <c r="F2291" s="141"/>
      <c r="G2291" s="141"/>
      <c r="H2291" s="142"/>
    </row>
    <row r="2292" spans="1:8" x14ac:dyDescent="0.2">
      <c r="A2292" s="96">
        <v>24</v>
      </c>
      <c r="B2292" s="145" t="s">
        <v>603</v>
      </c>
      <c r="C2292" s="146"/>
      <c r="D2292" s="136"/>
      <c r="E2292" s="136"/>
      <c r="F2292" s="136"/>
      <c r="G2292" s="136"/>
      <c r="H2292" s="137"/>
    </row>
    <row r="2293" spans="1:8" x14ac:dyDescent="0.2">
      <c r="A2293" s="96">
        <v>25</v>
      </c>
      <c r="B2293" s="145" t="s">
        <v>603</v>
      </c>
      <c r="C2293" s="146"/>
      <c r="D2293" s="136"/>
      <c r="E2293" s="136"/>
      <c r="F2293" s="136"/>
      <c r="G2293" s="136"/>
      <c r="H2293" s="137"/>
    </row>
    <row r="2294" spans="1:8" x14ac:dyDescent="0.2">
      <c r="A2294" s="96">
        <v>26</v>
      </c>
      <c r="B2294" s="145" t="s">
        <v>603</v>
      </c>
      <c r="C2294" s="146"/>
      <c r="D2294" s="136"/>
      <c r="E2294" s="136"/>
      <c r="F2294" s="136"/>
      <c r="G2294" s="136"/>
      <c r="H2294" s="137"/>
    </row>
    <row r="2295" spans="1:8" x14ac:dyDescent="0.2">
      <c r="A2295" s="96">
        <v>27</v>
      </c>
      <c r="B2295" s="145" t="s">
        <v>603</v>
      </c>
      <c r="C2295" s="146"/>
      <c r="D2295" s="136"/>
      <c r="E2295" s="136"/>
      <c r="F2295" s="136"/>
      <c r="G2295" s="136"/>
      <c r="H2295" s="137"/>
    </row>
    <row r="2296" spans="1:8" x14ac:dyDescent="0.2">
      <c r="A2296" s="96">
        <v>28</v>
      </c>
      <c r="B2296" s="145" t="s">
        <v>603</v>
      </c>
      <c r="C2296" s="146"/>
      <c r="D2296" s="141"/>
      <c r="E2296" s="141"/>
      <c r="F2296" s="141"/>
      <c r="G2296" s="141"/>
      <c r="H2296" s="142"/>
    </row>
    <row r="2297" spans="1:8" x14ac:dyDescent="0.2">
      <c r="A2297" s="96">
        <v>29</v>
      </c>
      <c r="B2297" s="145" t="s">
        <v>603</v>
      </c>
      <c r="C2297" s="146"/>
      <c r="D2297" s="136"/>
      <c r="E2297" s="136"/>
      <c r="F2297" s="136"/>
      <c r="G2297" s="136"/>
      <c r="H2297" s="137"/>
    </row>
    <row r="2298" spans="1:8" x14ac:dyDescent="0.2">
      <c r="A2298" s="96">
        <v>30</v>
      </c>
      <c r="B2298" s="145" t="s">
        <v>603</v>
      </c>
      <c r="C2298" s="146"/>
      <c r="D2298" s="141"/>
      <c r="E2298" s="141"/>
      <c r="F2298" s="136"/>
      <c r="G2298" s="136"/>
      <c r="H2298" s="137"/>
    </row>
    <row r="2299" spans="1:8" x14ac:dyDescent="0.2">
      <c r="A2299" s="96">
        <v>31</v>
      </c>
      <c r="B2299" s="145" t="s">
        <v>603</v>
      </c>
      <c r="C2299" s="146"/>
      <c r="D2299" s="141"/>
      <c r="E2299" s="141"/>
      <c r="F2299" s="136"/>
      <c r="G2299" s="136"/>
      <c r="H2299" s="137"/>
    </row>
    <row r="2300" spans="1:8" ht="13.5" thickBot="1" x14ac:dyDescent="0.25">
      <c r="A2300" s="103">
        <v>32</v>
      </c>
      <c r="B2300" s="147" t="s">
        <v>603</v>
      </c>
      <c r="C2300" s="148"/>
      <c r="D2300" s="143"/>
      <c r="E2300" s="143"/>
      <c r="F2300" s="143"/>
      <c r="G2300" s="143"/>
      <c r="H2300" s="144"/>
    </row>
    <row r="2301" spans="1:8" ht="6" customHeight="1" x14ac:dyDescent="0.2"/>
    <row r="2302" spans="1:8" x14ac:dyDescent="0.2">
      <c r="H2302" s="88" t="s">
        <v>519</v>
      </c>
    </row>
    <row r="2303" spans="1:8" ht="9" customHeight="1" thickBot="1" x14ac:dyDescent="0.25"/>
    <row r="2304" spans="1:8" ht="18" x14ac:dyDescent="0.25">
      <c r="A2304" s="24" t="str">
        <f>CONCATENATE('Basic Data Input'!$B$5," COUNTY")</f>
        <v>___________ COUNTY</v>
      </c>
      <c r="B2304" s="25"/>
      <c r="C2304" s="25"/>
      <c r="D2304" s="25"/>
      <c r="E2304" s="25"/>
      <c r="F2304" s="26"/>
      <c r="G2304" s="79" t="s">
        <v>26</v>
      </c>
      <c r="H2304" s="80" t="s">
        <v>27</v>
      </c>
    </row>
    <row r="2305" spans="1:8" x14ac:dyDescent="0.2">
      <c r="F2305" s="81" t="s">
        <v>28</v>
      </c>
      <c r="G2305" s="82">
        <v>100</v>
      </c>
      <c r="H2305" s="83" t="s">
        <v>29</v>
      </c>
    </row>
    <row r="2306" spans="1:8" ht="13.5" thickBot="1" x14ac:dyDescent="0.25">
      <c r="F2306" s="84" t="s">
        <v>30</v>
      </c>
      <c r="G2306" s="85">
        <v>900</v>
      </c>
      <c r="H2306" s="86" t="s">
        <v>1011</v>
      </c>
    </row>
    <row r="2307" spans="1:8" x14ac:dyDescent="0.2">
      <c r="A2307" s="87" t="s">
        <v>840</v>
      </c>
      <c r="H2307" s="88"/>
    </row>
    <row r="2308" spans="1:8" ht="13.5" thickBot="1" x14ac:dyDescent="0.25"/>
    <row r="2309" spans="1:8" x14ac:dyDescent="0.2">
      <c r="A2309" s="89"/>
      <c r="B2309" s="90"/>
      <c r="C2309" s="91"/>
      <c r="D2309" s="38"/>
      <c r="E2309" s="38"/>
      <c r="F2309" s="194" t="str">
        <f>F6</f>
        <v>Estimated Disbursements Ensuing Year 2026 - 2027</v>
      </c>
      <c r="G2309" s="39"/>
      <c r="H2309" s="40"/>
    </row>
    <row r="2310" spans="1:8" x14ac:dyDescent="0.2">
      <c r="A2310" s="92"/>
      <c r="B2310" s="43" t="s">
        <v>26</v>
      </c>
      <c r="C2310" s="93"/>
      <c r="D2310" s="43" t="s">
        <v>13</v>
      </c>
      <c r="E2310" s="43" t="s">
        <v>13</v>
      </c>
      <c r="F2310" s="43" t="s">
        <v>31</v>
      </c>
      <c r="G2310" s="43" t="s">
        <v>32</v>
      </c>
      <c r="H2310" s="44"/>
    </row>
    <row r="2311" spans="1:8" x14ac:dyDescent="0.2">
      <c r="A2311" s="94"/>
      <c r="B2311" s="48" t="s">
        <v>33</v>
      </c>
      <c r="C2311" s="95"/>
      <c r="D2311" s="193" t="str">
        <f>D8</f>
        <v>2024 - 2025</v>
      </c>
      <c r="E2311" s="193" t="str">
        <f>E8</f>
        <v>2025 - 2026</v>
      </c>
      <c r="F2311" s="43" t="s">
        <v>34</v>
      </c>
      <c r="G2311" s="43" t="s">
        <v>35</v>
      </c>
      <c r="H2311" s="44" t="s">
        <v>36</v>
      </c>
    </row>
    <row r="2312" spans="1:8" x14ac:dyDescent="0.2">
      <c r="A2312" s="96"/>
      <c r="B2312" s="97" t="s">
        <v>365</v>
      </c>
      <c r="C2312" s="98" t="s">
        <v>288</v>
      </c>
      <c r="D2312" s="52">
        <v>1</v>
      </c>
      <c r="E2312" s="52">
        <v>2</v>
      </c>
      <c r="F2312" s="52">
        <v>3</v>
      </c>
      <c r="G2312" s="52">
        <v>4</v>
      </c>
      <c r="H2312" s="53">
        <v>5</v>
      </c>
    </row>
    <row r="2313" spans="1:8" x14ac:dyDescent="0.2">
      <c r="A2313" s="96">
        <v>1</v>
      </c>
      <c r="B2313" s="145" t="s">
        <v>603</v>
      </c>
      <c r="C2313" s="146"/>
      <c r="D2313" s="136"/>
      <c r="E2313" s="136"/>
      <c r="F2313" s="136"/>
      <c r="G2313" s="136"/>
      <c r="H2313" s="137"/>
    </row>
    <row r="2314" spans="1:8" x14ac:dyDescent="0.2">
      <c r="A2314" s="96">
        <v>2</v>
      </c>
      <c r="B2314" s="145" t="s">
        <v>603</v>
      </c>
      <c r="C2314" s="146"/>
      <c r="D2314" s="136"/>
      <c r="E2314" s="136"/>
      <c r="F2314" s="136"/>
      <c r="G2314" s="136"/>
      <c r="H2314" s="137"/>
    </row>
    <row r="2315" spans="1:8" x14ac:dyDescent="0.2">
      <c r="A2315" s="96">
        <v>3</v>
      </c>
      <c r="B2315" s="145" t="s">
        <v>603</v>
      </c>
      <c r="C2315" s="146"/>
      <c r="D2315" s="141"/>
      <c r="E2315" s="141"/>
      <c r="F2315" s="141"/>
      <c r="G2315" s="141"/>
      <c r="H2315" s="142"/>
    </row>
    <row r="2316" spans="1:8" x14ac:dyDescent="0.2">
      <c r="A2316" s="96">
        <v>4</v>
      </c>
      <c r="B2316" s="97"/>
      <c r="C2316" s="98" t="s">
        <v>289</v>
      </c>
      <c r="D2316" s="99">
        <f>SUM(D2284:D2300,D2313:D2315)</f>
        <v>0</v>
      </c>
      <c r="E2316" s="99">
        <f>SUM(E2284:E2300,E2313:E2315)</f>
        <v>0</v>
      </c>
      <c r="F2316" s="99">
        <f>SUM(F2284:F2300,F2313:F2315)</f>
        <v>0</v>
      </c>
      <c r="G2316" s="99">
        <f>SUM(G2284:G2300,G2313:G2315)</f>
        <v>0</v>
      </c>
      <c r="H2316" s="100">
        <f>SUM(H2284:H2300,H2313:H2315)</f>
        <v>0</v>
      </c>
    </row>
    <row r="2317" spans="1:8" x14ac:dyDescent="0.2">
      <c r="A2317" s="96">
        <v>5</v>
      </c>
      <c r="B2317" s="97" t="s">
        <v>727</v>
      </c>
      <c r="C2317" s="98" t="s">
        <v>290</v>
      </c>
      <c r="D2317" s="429"/>
      <c r="E2317" s="429"/>
      <c r="F2317" s="429"/>
      <c r="G2317" s="429"/>
      <c r="H2317" s="430"/>
    </row>
    <row r="2318" spans="1:8" x14ac:dyDescent="0.2">
      <c r="A2318" s="96">
        <v>6</v>
      </c>
      <c r="B2318" s="145" t="s">
        <v>604</v>
      </c>
      <c r="C2318" s="146"/>
      <c r="D2318" s="136"/>
      <c r="E2318" s="136"/>
      <c r="F2318" s="136"/>
      <c r="G2318" s="136"/>
      <c r="H2318" s="137"/>
    </row>
    <row r="2319" spans="1:8" x14ac:dyDescent="0.2">
      <c r="A2319" s="96">
        <v>7</v>
      </c>
      <c r="B2319" s="145" t="s">
        <v>604</v>
      </c>
      <c r="C2319" s="146"/>
      <c r="D2319" s="136"/>
      <c r="E2319" s="136"/>
      <c r="F2319" s="136"/>
      <c r="G2319" s="136"/>
      <c r="H2319" s="137"/>
    </row>
    <row r="2320" spans="1:8" x14ac:dyDescent="0.2">
      <c r="A2320" s="96">
        <v>8</v>
      </c>
      <c r="B2320" s="145" t="s">
        <v>604</v>
      </c>
      <c r="C2320" s="146"/>
      <c r="D2320" s="136"/>
      <c r="E2320" s="136"/>
      <c r="F2320" s="136"/>
      <c r="G2320" s="136"/>
      <c r="H2320" s="137"/>
    </row>
    <row r="2321" spans="1:8" x14ac:dyDescent="0.2">
      <c r="A2321" s="96">
        <v>9</v>
      </c>
      <c r="B2321" s="145" t="s">
        <v>604</v>
      </c>
      <c r="C2321" s="146"/>
      <c r="D2321" s="136"/>
      <c r="E2321" s="136"/>
      <c r="F2321" s="136"/>
      <c r="G2321" s="136"/>
      <c r="H2321" s="137"/>
    </row>
    <row r="2322" spans="1:8" x14ac:dyDescent="0.2">
      <c r="A2322" s="96">
        <v>10</v>
      </c>
      <c r="B2322" s="145" t="s">
        <v>604</v>
      </c>
      <c r="C2322" s="146"/>
      <c r="D2322" s="136"/>
      <c r="E2322" s="136"/>
      <c r="F2322" s="136"/>
      <c r="G2322" s="136"/>
      <c r="H2322" s="137"/>
    </row>
    <row r="2323" spans="1:8" x14ac:dyDescent="0.2">
      <c r="A2323" s="96">
        <v>11</v>
      </c>
      <c r="B2323" s="97"/>
      <c r="C2323" s="98" t="s">
        <v>293</v>
      </c>
      <c r="D2323" s="99">
        <f>SUM(D2318:D2322)</f>
        <v>0</v>
      </c>
      <c r="E2323" s="99">
        <f>SUM(E2318:E2322)</f>
        <v>0</v>
      </c>
      <c r="F2323" s="99">
        <f>SUM(F2318:F2322)</f>
        <v>0</v>
      </c>
      <c r="G2323" s="99">
        <f>SUM(G2318:G2322)</f>
        <v>0</v>
      </c>
      <c r="H2323" s="100">
        <f>SUM(H2318:H2322)</f>
        <v>0</v>
      </c>
    </row>
    <row r="2324" spans="1:8" x14ac:dyDescent="0.2">
      <c r="A2324" s="96">
        <v>12</v>
      </c>
      <c r="B2324" s="97" t="s">
        <v>738</v>
      </c>
      <c r="C2324" s="98" t="s">
        <v>294</v>
      </c>
      <c r="D2324" s="429"/>
      <c r="E2324" s="429"/>
      <c r="F2324" s="429"/>
      <c r="G2324" s="429"/>
      <c r="H2324" s="430"/>
    </row>
    <row r="2325" spans="1:8" x14ac:dyDescent="0.2">
      <c r="A2325" s="96">
        <v>13</v>
      </c>
      <c r="B2325" s="145" t="s">
        <v>605</v>
      </c>
      <c r="C2325" s="146"/>
      <c r="D2325" s="136"/>
      <c r="E2325" s="136"/>
      <c r="F2325" s="136"/>
      <c r="G2325" s="136"/>
      <c r="H2325" s="137"/>
    </row>
    <row r="2326" spans="1:8" x14ac:dyDescent="0.2">
      <c r="A2326" s="96">
        <v>14</v>
      </c>
      <c r="B2326" s="145" t="s">
        <v>605</v>
      </c>
      <c r="C2326" s="146"/>
      <c r="D2326" s="141"/>
      <c r="E2326" s="141"/>
      <c r="F2326" s="141"/>
      <c r="G2326" s="141"/>
      <c r="H2326" s="142"/>
    </row>
    <row r="2327" spans="1:8" x14ac:dyDescent="0.2">
      <c r="A2327" s="96">
        <v>15</v>
      </c>
      <c r="B2327" s="145" t="s">
        <v>605</v>
      </c>
      <c r="C2327" s="146"/>
      <c r="D2327" s="141"/>
      <c r="E2327" s="141"/>
      <c r="F2327" s="141"/>
      <c r="G2327" s="141"/>
      <c r="H2327" s="142"/>
    </row>
    <row r="2328" spans="1:8" x14ac:dyDescent="0.2">
      <c r="A2328" s="96">
        <v>16</v>
      </c>
      <c r="B2328" s="97"/>
      <c r="C2328" s="98" t="s">
        <v>297</v>
      </c>
      <c r="D2328" s="99">
        <f>SUM(D2325:D2327)</f>
        <v>0</v>
      </c>
      <c r="E2328" s="99">
        <f>SUM(E2325:E2327)</f>
        <v>0</v>
      </c>
      <c r="F2328" s="99">
        <f>SUM(F2325:F2327)</f>
        <v>0</v>
      </c>
      <c r="G2328" s="99">
        <f>SUM(G2325:G2327)</f>
        <v>0</v>
      </c>
      <c r="H2328" s="100">
        <f>SUM(H2325:H2327)</f>
        <v>0</v>
      </c>
    </row>
    <row r="2329" spans="1:8" x14ac:dyDescent="0.2">
      <c r="A2329" s="96">
        <v>17</v>
      </c>
      <c r="B2329" s="97" t="s">
        <v>739</v>
      </c>
      <c r="C2329" s="98" t="s">
        <v>298</v>
      </c>
      <c r="D2329" s="429"/>
      <c r="E2329" s="429"/>
      <c r="F2329" s="429"/>
      <c r="G2329" s="429"/>
      <c r="H2329" s="430"/>
    </row>
    <row r="2330" spans="1:8" x14ac:dyDescent="0.2">
      <c r="A2330" s="96">
        <v>18</v>
      </c>
      <c r="B2330" s="145" t="s">
        <v>606</v>
      </c>
      <c r="C2330" s="146"/>
      <c r="D2330" s="136"/>
      <c r="E2330" s="136"/>
      <c r="F2330" s="136"/>
      <c r="G2330" s="136"/>
      <c r="H2330" s="137"/>
    </row>
    <row r="2331" spans="1:8" x14ac:dyDescent="0.2">
      <c r="A2331" s="96">
        <v>19</v>
      </c>
      <c r="B2331" s="145" t="s">
        <v>606</v>
      </c>
      <c r="C2331" s="146"/>
      <c r="D2331" s="136"/>
      <c r="E2331" s="136"/>
      <c r="F2331" s="136"/>
      <c r="G2331" s="136"/>
      <c r="H2331" s="137"/>
    </row>
    <row r="2332" spans="1:8" x14ac:dyDescent="0.2">
      <c r="A2332" s="96">
        <v>20</v>
      </c>
      <c r="B2332" s="145" t="s">
        <v>606</v>
      </c>
      <c r="C2332" s="146"/>
      <c r="D2332" s="141"/>
      <c r="E2332" s="141"/>
      <c r="F2332" s="141"/>
      <c r="G2332" s="141"/>
      <c r="H2332" s="142"/>
    </row>
    <row r="2333" spans="1:8" x14ac:dyDescent="0.2">
      <c r="A2333" s="96">
        <v>21</v>
      </c>
      <c r="B2333" s="145" t="s">
        <v>606</v>
      </c>
      <c r="C2333" s="146"/>
      <c r="D2333" s="136"/>
      <c r="E2333" s="136"/>
      <c r="F2333" s="136"/>
      <c r="G2333" s="136"/>
      <c r="H2333" s="137"/>
    </row>
    <row r="2334" spans="1:8" x14ac:dyDescent="0.2">
      <c r="A2334" s="96">
        <v>22</v>
      </c>
      <c r="B2334" s="145" t="s">
        <v>606</v>
      </c>
      <c r="C2334" s="146"/>
      <c r="D2334" s="141"/>
      <c r="E2334" s="141"/>
      <c r="F2334" s="141"/>
      <c r="G2334" s="141"/>
      <c r="H2334" s="142"/>
    </row>
    <row r="2335" spans="1:8" x14ac:dyDescent="0.2">
      <c r="A2335" s="96">
        <v>23</v>
      </c>
      <c r="B2335" s="145" t="s">
        <v>606</v>
      </c>
      <c r="C2335" s="146"/>
      <c r="D2335" s="141"/>
      <c r="E2335" s="141"/>
      <c r="F2335" s="141"/>
      <c r="G2335" s="141"/>
      <c r="H2335" s="142"/>
    </row>
    <row r="2336" spans="1:8" x14ac:dyDescent="0.2">
      <c r="A2336" s="96">
        <v>24</v>
      </c>
      <c r="B2336" s="97"/>
      <c r="C2336" s="98" t="s">
        <v>307</v>
      </c>
      <c r="D2336" s="99">
        <f>SUM(D2330:D2335)</f>
        <v>0</v>
      </c>
      <c r="E2336" s="99">
        <f>SUM(E2330:E2335)</f>
        <v>0</v>
      </c>
      <c r="F2336" s="99">
        <f>SUM(F2330:F2335)</f>
        <v>0</v>
      </c>
      <c r="G2336" s="99">
        <f>SUM(G2330:G2335)</f>
        <v>0</v>
      </c>
      <c r="H2336" s="100">
        <f>SUM(H2330:H2335)</f>
        <v>0</v>
      </c>
    </row>
    <row r="2337" spans="1:8" ht="13.5" thickBot="1" x14ac:dyDescent="0.25">
      <c r="A2337" s="103">
        <v>25</v>
      </c>
      <c r="B2337" s="104"/>
      <c r="C2337" s="108" t="s">
        <v>841</v>
      </c>
      <c r="D2337" s="106">
        <f>D2282+D2316+D2323+D2328+D2336</f>
        <v>0</v>
      </c>
      <c r="E2337" s="106">
        <f>E2282+E2316+E2323+E2328+E2336</f>
        <v>0</v>
      </c>
      <c r="F2337" s="106">
        <f>F2282+F2316+F2323+F2328+F2336</f>
        <v>0</v>
      </c>
      <c r="G2337" s="106">
        <f>G2282+G2316+G2323+G2328+G2336</f>
        <v>0</v>
      </c>
      <c r="H2337" s="107">
        <f>H2282+H2316+H2323+H2328+H2336</f>
        <v>0</v>
      </c>
    </row>
    <row r="2338" spans="1:8" x14ac:dyDescent="0.2">
      <c r="C2338" s="77" t="s">
        <v>462</v>
      </c>
    </row>
    <row r="2339" spans="1:8" x14ac:dyDescent="0.2">
      <c r="H2339" s="88"/>
    </row>
    <row r="2340" spans="1:8" hidden="1" x14ac:dyDescent="0.2"/>
    <row r="2341" spans="1:8" x14ac:dyDescent="0.2">
      <c r="B2341" s="87" t="s">
        <v>309</v>
      </c>
    </row>
    <row r="2343" spans="1:8" x14ac:dyDescent="0.2">
      <c r="B2343" s="109" t="str">
        <f>B84</f>
        <v>Request is hereby made for the adoption of the estimated budget disbursements for the fiscal year July 1, 2026, through June 30, 2027, as indicated in Column (3).</v>
      </c>
      <c r="C2343" s="87"/>
    </row>
    <row r="2345" spans="1:8" x14ac:dyDescent="0.2">
      <c r="C2345" s="138" t="s">
        <v>1016</v>
      </c>
      <c r="D2345" s="138" t="s">
        <v>310</v>
      </c>
      <c r="E2345" s="138"/>
      <c r="F2345" s="78" t="s">
        <v>311</v>
      </c>
    </row>
    <row r="2346" spans="1:8" x14ac:dyDescent="0.2">
      <c r="D2346" s="78" t="s">
        <v>312</v>
      </c>
      <c r="F2346" s="78" t="s">
        <v>313</v>
      </c>
    </row>
    <row r="2347" spans="1:8" x14ac:dyDescent="0.2">
      <c r="D2347" s="4"/>
      <c r="E2347" s="4"/>
      <c r="F2347" s="4"/>
      <c r="H2347" s="88" t="s">
        <v>520</v>
      </c>
    </row>
    <row r="2348" spans="1:8" ht="9" customHeight="1" thickBot="1" x14ac:dyDescent="0.25"/>
    <row r="2349" spans="1:8" ht="18" x14ac:dyDescent="0.25">
      <c r="A2349" s="24" t="str">
        <f>CONCATENATE('Basic Data Input'!$B$5," COUNTY")</f>
        <v>___________ COUNTY</v>
      </c>
      <c r="B2349" s="25"/>
      <c r="C2349" s="25"/>
      <c r="D2349" s="25"/>
      <c r="E2349" s="25"/>
      <c r="F2349" s="26"/>
      <c r="G2349" s="79" t="s">
        <v>26</v>
      </c>
      <c r="H2349" s="80" t="s">
        <v>27</v>
      </c>
    </row>
    <row r="2350" spans="1:8" x14ac:dyDescent="0.2">
      <c r="F2350" s="81" t="s">
        <v>28</v>
      </c>
      <c r="G2350" s="82">
        <v>100</v>
      </c>
      <c r="H2350" s="83" t="s">
        <v>29</v>
      </c>
    </row>
    <row r="2351" spans="1:8" ht="13.5" thickBot="1" x14ac:dyDescent="0.25">
      <c r="F2351" s="84" t="s">
        <v>30</v>
      </c>
      <c r="G2351" s="85">
        <v>970</v>
      </c>
      <c r="H2351" s="86" t="s">
        <v>781</v>
      </c>
    </row>
    <row r="2352" spans="1:8" x14ac:dyDescent="0.2">
      <c r="A2352" s="87" t="s">
        <v>840</v>
      </c>
      <c r="H2352" s="88"/>
    </row>
    <row r="2353" spans="1:8" ht="13.5" thickBot="1" x14ac:dyDescent="0.25"/>
    <row r="2354" spans="1:8" x14ac:dyDescent="0.2">
      <c r="A2354" s="89"/>
      <c r="B2354" s="90"/>
      <c r="C2354" s="91"/>
      <c r="D2354" s="38"/>
      <c r="E2354" s="38"/>
      <c r="F2354" s="194" t="str">
        <f>F6</f>
        <v>Estimated Disbursements Ensuing Year 2026 - 2027</v>
      </c>
      <c r="G2354" s="39"/>
      <c r="H2354" s="40"/>
    </row>
    <row r="2355" spans="1:8" x14ac:dyDescent="0.2">
      <c r="A2355" s="92"/>
      <c r="B2355" s="43" t="s">
        <v>26</v>
      </c>
      <c r="C2355" s="93"/>
      <c r="D2355" s="43" t="s">
        <v>13</v>
      </c>
      <c r="E2355" s="43" t="s">
        <v>13</v>
      </c>
      <c r="F2355" s="43" t="s">
        <v>31</v>
      </c>
      <c r="G2355" s="43" t="s">
        <v>32</v>
      </c>
      <c r="H2355" s="44"/>
    </row>
    <row r="2356" spans="1:8" x14ac:dyDescent="0.2">
      <c r="A2356" s="94"/>
      <c r="B2356" s="48" t="s">
        <v>33</v>
      </c>
      <c r="C2356" s="95"/>
      <c r="D2356" s="193" t="str">
        <f>D8</f>
        <v>2024 - 2025</v>
      </c>
      <c r="E2356" s="193" t="str">
        <f>E8</f>
        <v>2025 - 2026</v>
      </c>
      <c r="F2356" s="43" t="s">
        <v>34</v>
      </c>
      <c r="G2356" s="43" t="s">
        <v>35</v>
      </c>
      <c r="H2356" s="44" t="s">
        <v>36</v>
      </c>
    </row>
    <row r="2357" spans="1:8" x14ac:dyDescent="0.2">
      <c r="A2357" s="96"/>
      <c r="B2357" s="97" t="s">
        <v>250</v>
      </c>
      <c r="C2357" s="98" t="s">
        <v>241</v>
      </c>
      <c r="D2357" s="52">
        <v>1</v>
      </c>
      <c r="E2357" s="52">
        <v>2</v>
      </c>
      <c r="F2357" s="52">
        <v>3</v>
      </c>
      <c r="G2357" s="52">
        <v>4</v>
      </c>
      <c r="H2357" s="53">
        <v>5</v>
      </c>
    </row>
    <row r="2358" spans="1:8" x14ac:dyDescent="0.2">
      <c r="A2358" s="96">
        <v>1</v>
      </c>
      <c r="B2358" s="145" t="s">
        <v>602</v>
      </c>
      <c r="C2358" s="98" t="s">
        <v>782</v>
      </c>
      <c r="D2358" s="141"/>
      <c r="E2358" s="141"/>
      <c r="F2358" s="141"/>
      <c r="G2358" s="141"/>
      <c r="H2358" s="142"/>
    </row>
    <row r="2359" spans="1:8" x14ac:dyDescent="0.2">
      <c r="A2359" s="96">
        <v>2</v>
      </c>
      <c r="B2359" s="145" t="s">
        <v>602</v>
      </c>
      <c r="C2359" s="98" t="s">
        <v>782</v>
      </c>
      <c r="D2359" s="136"/>
      <c r="E2359" s="136"/>
      <c r="F2359" s="136"/>
      <c r="G2359" s="136"/>
      <c r="H2359" s="137"/>
    </row>
    <row r="2360" spans="1:8" x14ac:dyDescent="0.2">
      <c r="A2360" s="96">
        <v>3</v>
      </c>
      <c r="B2360" s="145" t="s">
        <v>602</v>
      </c>
      <c r="C2360" s="98" t="s">
        <v>253</v>
      </c>
      <c r="D2360" s="141"/>
      <c r="E2360" s="141"/>
      <c r="F2360" s="141"/>
      <c r="G2360" s="141"/>
      <c r="H2360" s="142"/>
    </row>
    <row r="2361" spans="1:8" x14ac:dyDescent="0.2">
      <c r="A2361" s="96">
        <v>4</v>
      </c>
      <c r="B2361" s="145" t="s">
        <v>602</v>
      </c>
      <c r="C2361" s="98" t="s">
        <v>253</v>
      </c>
      <c r="D2361" s="136"/>
      <c r="E2361" s="136"/>
      <c r="F2361" s="136"/>
      <c r="G2361" s="136"/>
      <c r="H2361" s="137"/>
    </row>
    <row r="2362" spans="1:8" x14ac:dyDescent="0.2">
      <c r="A2362" s="96">
        <v>5</v>
      </c>
      <c r="B2362" s="97" t="s">
        <v>783</v>
      </c>
      <c r="C2362" s="98" t="s">
        <v>784</v>
      </c>
      <c r="D2362" s="141"/>
      <c r="E2362" s="141"/>
      <c r="F2362" s="141"/>
      <c r="G2362" s="141"/>
      <c r="H2362" s="142"/>
    </row>
    <row r="2363" spans="1:8" x14ac:dyDescent="0.2">
      <c r="A2363" s="96">
        <v>6</v>
      </c>
      <c r="B2363" s="97" t="s">
        <v>785</v>
      </c>
      <c r="C2363" s="98" t="s">
        <v>786</v>
      </c>
      <c r="D2363" s="136"/>
      <c r="E2363" s="136"/>
      <c r="F2363" s="136"/>
      <c r="G2363" s="136"/>
      <c r="H2363" s="137"/>
    </row>
    <row r="2364" spans="1:8" x14ac:dyDescent="0.2">
      <c r="A2364" s="96">
        <v>7</v>
      </c>
      <c r="B2364" s="97" t="s">
        <v>254</v>
      </c>
      <c r="C2364" s="98" t="s">
        <v>787</v>
      </c>
      <c r="D2364" s="136"/>
      <c r="E2364" s="136"/>
      <c r="F2364" s="136"/>
      <c r="G2364" s="136"/>
      <c r="H2364" s="137"/>
    </row>
    <row r="2365" spans="1:8" x14ac:dyDescent="0.2">
      <c r="A2365" s="96">
        <v>8</v>
      </c>
      <c r="B2365" s="97" t="s">
        <v>255</v>
      </c>
      <c r="C2365" s="98" t="s">
        <v>788</v>
      </c>
      <c r="D2365" s="136"/>
      <c r="E2365" s="136"/>
      <c r="F2365" s="136"/>
      <c r="G2365" s="136"/>
      <c r="H2365" s="137"/>
    </row>
    <row r="2366" spans="1:8" x14ac:dyDescent="0.2">
      <c r="A2366" s="96">
        <v>9</v>
      </c>
      <c r="B2366" s="97" t="s">
        <v>789</v>
      </c>
      <c r="C2366" s="98" t="s">
        <v>790</v>
      </c>
      <c r="D2366" s="136"/>
      <c r="E2366" s="136"/>
      <c r="F2366" s="136"/>
      <c r="G2366" s="136"/>
      <c r="H2366" s="137"/>
    </row>
    <row r="2367" spans="1:8" x14ac:dyDescent="0.2">
      <c r="A2367" s="96">
        <v>10</v>
      </c>
      <c r="B2367" s="97" t="s">
        <v>791</v>
      </c>
      <c r="C2367" s="98" t="s">
        <v>792</v>
      </c>
      <c r="D2367" s="136"/>
      <c r="E2367" s="136"/>
      <c r="F2367" s="136"/>
      <c r="G2367" s="136"/>
      <c r="H2367" s="137"/>
    </row>
    <row r="2368" spans="1:8" x14ac:dyDescent="0.2">
      <c r="A2368" s="96">
        <v>11</v>
      </c>
      <c r="B2368" s="97" t="s">
        <v>256</v>
      </c>
      <c r="C2368" s="98" t="s">
        <v>793</v>
      </c>
      <c r="D2368" s="136"/>
      <c r="E2368" s="136"/>
      <c r="F2368" s="136"/>
      <c r="G2368" s="136"/>
      <c r="H2368" s="137"/>
    </row>
    <row r="2369" spans="1:8" x14ac:dyDescent="0.2">
      <c r="A2369" s="96">
        <v>12</v>
      </c>
      <c r="B2369" s="97" t="s">
        <v>257</v>
      </c>
      <c r="C2369" s="98" t="s">
        <v>258</v>
      </c>
      <c r="D2369" s="136"/>
      <c r="E2369" s="136"/>
      <c r="F2369" s="136"/>
      <c r="G2369" s="136"/>
      <c r="H2369" s="137"/>
    </row>
    <row r="2370" spans="1:8" x14ac:dyDescent="0.2">
      <c r="A2370" s="96">
        <v>13</v>
      </c>
      <c r="B2370" s="97" t="s">
        <v>259</v>
      </c>
      <c r="C2370" s="98" t="s">
        <v>260</v>
      </c>
      <c r="D2370" s="136"/>
      <c r="E2370" s="136"/>
      <c r="F2370" s="136"/>
      <c r="G2370" s="136"/>
      <c r="H2370" s="137"/>
    </row>
    <row r="2371" spans="1:8" x14ac:dyDescent="0.2">
      <c r="A2371" s="96">
        <v>14</v>
      </c>
      <c r="B2371" s="145" t="s">
        <v>602</v>
      </c>
      <c r="C2371" s="146"/>
      <c r="D2371" s="141"/>
      <c r="E2371" s="141"/>
      <c r="F2371" s="141"/>
      <c r="G2371" s="141"/>
      <c r="H2371" s="142"/>
    </row>
    <row r="2372" spans="1:8" x14ac:dyDescent="0.2">
      <c r="A2372" s="96">
        <v>15</v>
      </c>
      <c r="B2372" s="145" t="s">
        <v>602</v>
      </c>
      <c r="C2372" s="146"/>
      <c r="D2372" s="141"/>
      <c r="E2372" s="141"/>
      <c r="F2372" s="141"/>
      <c r="G2372" s="141"/>
      <c r="H2372" s="142"/>
    </row>
    <row r="2373" spans="1:8" x14ac:dyDescent="0.2">
      <c r="A2373" s="96">
        <v>16</v>
      </c>
      <c r="B2373" s="145" t="s">
        <v>602</v>
      </c>
      <c r="C2373" s="146"/>
      <c r="D2373" s="136"/>
      <c r="E2373" s="136"/>
      <c r="F2373" s="136"/>
      <c r="G2373" s="136"/>
      <c r="H2373" s="137"/>
    </row>
    <row r="2374" spans="1:8" x14ac:dyDescent="0.2">
      <c r="A2374" s="96">
        <v>17</v>
      </c>
      <c r="B2374" s="145" t="s">
        <v>602</v>
      </c>
      <c r="C2374" s="146"/>
      <c r="D2374" s="136"/>
      <c r="E2374" s="136"/>
      <c r="F2374" s="136"/>
      <c r="G2374" s="136"/>
      <c r="H2374" s="137"/>
    </row>
    <row r="2375" spans="1:8" x14ac:dyDescent="0.2">
      <c r="A2375" s="96">
        <v>18</v>
      </c>
      <c r="B2375" s="145" t="s">
        <v>602</v>
      </c>
      <c r="C2375" s="146"/>
      <c r="D2375" s="136"/>
      <c r="E2375" s="136"/>
      <c r="F2375" s="136"/>
      <c r="G2375" s="136"/>
      <c r="H2375" s="137"/>
    </row>
    <row r="2376" spans="1:8" x14ac:dyDescent="0.2">
      <c r="A2376" s="96">
        <v>19</v>
      </c>
      <c r="B2376" s="145" t="s">
        <v>602</v>
      </c>
      <c r="C2376" s="146"/>
      <c r="D2376" s="136"/>
      <c r="E2376" s="136"/>
      <c r="F2376" s="136"/>
      <c r="G2376" s="136"/>
      <c r="H2376" s="137"/>
    </row>
    <row r="2377" spans="1:8" x14ac:dyDescent="0.2">
      <c r="A2377" s="96">
        <v>20</v>
      </c>
      <c r="B2377" s="145" t="s">
        <v>602</v>
      </c>
      <c r="C2377" s="146"/>
      <c r="D2377" s="141"/>
      <c r="E2377" s="141"/>
      <c r="F2377" s="141"/>
      <c r="G2377" s="141"/>
      <c r="H2377" s="142"/>
    </row>
    <row r="2378" spans="1:8" x14ac:dyDescent="0.2">
      <c r="A2378" s="96">
        <v>21</v>
      </c>
      <c r="B2378" s="145" t="s">
        <v>602</v>
      </c>
      <c r="C2378" s="146"/>
      <c r="D2378" s="136"/>
      <c r="E2378" s="136"/>
      <c r="F2378" s="136"/>
      <c r="G2378" s="136"/>
      <c r="H2378" s="137"/>
    </row>
    <row r="2379" spans="1:8" x14ac:dyDescent="0.2">
      <c r="A2379" s="96">
        <v>22</v>
      </c>
      <c r="B2379" s="145" t="s">
        <v>602</v>
      </c>
      <c r="C2379" s="146"/>
      <c r="D2379" s="141"/>
      <c r="E2379" s="141"/>
      <c r="F2379" s="141"/>
      <c r="G2379" s="141"/>
      <c r="H2379" s="142"/>
    </row>
    <row r="2380" spans="1:8" x14ac:dyDescent="0.2">
      <c r="A2380" s="96">
        <v>23</v>
      </c>
      <c r="B2380" s="97"/>
      <c r="C2380" s="98" t="s">
        <v>261</v>
      </c>
      <c r="D2380" s="101">
        <f>SUM(D2358:D2379)</f>
        <v>0</v>
      </c>
      <c r="E2380" s="101">
        <f>SUM(E2358:E2379)</f>
        <v>0</v>
      </c>
      <c r="F2380" s="101">
        <f>SUM(F2358:F2379)</f>
        <v>0</v>
      </c>
      <c r="G2380" s="101">
        <f>SUM(G2358:G2379)</f>
        <v>0</v>
      </c>
      <c r="H2380" s="102">
        <f>SUM(H2358:H2379)</f>
        <v>0</v>
      </c>
    </row>
    <row r="2381" spans="1:8" x14ac:dyDescent="0.2">
      <c r="A2381" s="96">
        <v>24</v>
      </c>
      <c r="B2381" s="97" t="s">
        <v>365</v>
      </c>
      <c r="C2381" s="98" t="s">
        <v>263</v>
      </c>
      <c r="D2381" s="429"/>
      <c r="E2381" s="429"/>
      <c r="F2381" s="429"/>
      <c r="G2381" s="429"/>
      <c r="H2381" s="430"/>
    </row>
    <row r="2382" spans="1:8" x14ac:dyDescent="0.2">
      <c r="A2382" s="96">
        <v>25</v>
      </c>
      <c r="B2382" s="97" t="s">
        <v>264</v>
      </c>
      <c r="C2382" s="98" t="s">
        <v>795</v>
      </c>
      <c r="D2382" s="136"/>
      <c r="E2382" s="136"/>
      <c r="F2382" s="136"/>
      <c r="G2382" s="136"/>
      <c r="H2382" s="137"/>
    </row>
    <row r="2383" spans="1:8" x14ac:dyDescent="0.2">
      <c r="A2383" s="96">
        <v>26</v>
      </c>
      <c r="B2383" s="97" t="s">
        <v>266</v>
      </c>
      <c r="C2383" s="98" t="s">
        <v>267</v>
      </c>
      <c r="D2383" s="136"/>
      <c r="E2383" s="136"/>
      <c r="F2383" s="136"/>
      <c r="G2383" s="136"/>
      <c r="H2383" s="137"/>
    </row>
    <row r="2384" spans="1:8" x14ac:dyDescent="0.2">
      <c r="A2384" s="96">
        <v>27</v>
      </c>
      <c r="B2384" s="97" t="s">
        <v>677</v>
      </c>
      <c r="C2384" s="98" t="s">
        <v>678</v>
      </c>
      <c r="D2384" s="136"/>
      <c r="E2384" s="136"/>
      <c r="F2384" s="136"/>
      <c r="G2384" s="136"/>
      <c r="H2384" s="137"/>
    </row>
    <row r="2385" spans="1:8" x14ac:dyDescent="0.2">
      <c r="A2385" s="96">
        <v>28</v>
      </c>
      <c r="B2385" s="97" t="s">
        <v>796</v>
      </c>
      <c r="C2385" s="98" t="s">
        <v>797</v>
      </c>
      <c r="D2385" s="141"/>
      <c r="E2385" s="141"/>
      <c r="F2385" s="141"/>
      <c r="G2385" s="141"/>
      <c r="H2385" s="142"/>
    </row>
    <row r="2386" spans="1:8" x14ac:dyDescent="0.2">
      <c r="A2386" s="96">
        <v>29</v>
      </c>
      <c r="B2386" s="97" t="s">
        <v>268</v>
      </c>
      <c r="C2386" s="98" t="s">
        <v>798</v>
      </c>
      <c r="D2386" s="136"/>
      <c r="E2386" s="136"/>
      <c r="F2386" s="136"/>
      <c r="G2386" s="136"/>
      <c r="H2386" s="137"/>
    </row>
    <row r="2387" spans="1:8" x14ac:dyDescent="0.2">
      <c r="A2387" s="96">
        <v>30</v>
      </c>
      <c r="B2387" s="97" t="s">
        <v>270</v>
      </c>
      <c r="C2387" s="98" t="s">
        <v>799</v>
      </c>
      <c r="D2387" s="141"/>
      <c r="E2387" s="141"/>
      <c r="F2387" s="136"/>
      <c r="G2387" s="136"/>
      <c r="H2387" s="137"/>
    </row>
    <row r="2388" spans="1:8" x14ac:dyDescent="0.2">
      <c r="A2388" s="96">
        <v>31</v>
      </c>
      <c r="B2388" s="97" t="s">
        <v>800</v>
      </c>
      <c r="C2388" s="98" t="s">
        <v>801</v>
      </c>
      <c r="D2388" s="141"/>
      <c r="E2388" s="141"/>
      <c r="F2388" s="136"/>
      <c r="G2388" s="136"/>
      <c r="H2388" s="137"/>
    </row>
    <row r="2389" spans="1:8" ht="13.5" thickBot="1" x14ac:dyDescent="0.25">
      <c r="A2389" s="103">
        <v>32</v>
      </c>
      <c r="B2389" s="104" t="s">
        <v>689</v>
      </c>
      <c r="C2389" s="105" t="s">
        <v>842</v>
      </c>
      <c r="D2389" s="143"/>
      <c r="E2389" s="143"/>
      <c r="F2389" s="143"/>
      <c r="G2389" s="143"/>
      <c r="H2389" s="144"/>
    </row>
    <row r="2390" spans="1:8" ht="6" customHeight="1" x14ac:dyDescent="0.2"/>
    <row r="2391" spans="1:8" x14ac:dyDescent="0.2">
      <c r="H2391" s="88" t="s">
        <v>455</v>
      </c>
    </row>
    <row r="2392" spans="1:8" ht="9" customHeight="1" thickBot="1" x14ac:dyDescent="0.25"/>
    <row r="2393" spans="1:8" ht="18" x14ac:dyDescent="0.25">
      <c r="A2393" s="24" t="str">
        <f>CONCATENATE('Basic Data Input'!$B$5," COUNTY")</f>
        <v>___________ COUNTY</v>
      </c>
      <c r="B2393" s="25"/>
      <c r="C2393" s="25"/>
      <c r="D2393" s="25"/>
      <c r="E2393" s="25"/>
      <c r="F2393" s="26"/>
      <c r="G2393" s="79" t="s">
        <v>26</v>
      </c>
      <c r="H2393" s="80" t="s">
        <v>27</v>
      </c>
    </row>
    <row r="2394" spans="1:8" x14ac:dyDescent="0.2">
      <c r="F2394" s="81" t="s">
        <v>28</v>
      </c>
      <c r="G2394" s="82">
        <v>100</v>
      </c>
      <c r="H2394" s="83" t="s">
        <v>29</v>
      </c>
    </row>
    <row r="2395" spans="1:8" ht="13.5" thickBot="1" x14ac:dyDescent="0.25">
      <c r="F2395" s="84" t="s">
        <v>30</v>
      </c>
      <c r="G2395" s="85">
        <v>970</v>
      </c>
      <c r="H2395" s="86" t="s">
        <v>781</v>
      </c>
    </row>
    <row r="2396" spans="1:8" x14ac:dyDescent="0.2">
      <c r="A2396" s="87" t="s">
        <v>840</v>
      </c>
      <c r="H2396" s="88"/>
    </row>
    <row r="2397" spans="1:8" ht="13.5" thickBot="1" x14ac:dyDescent="0.25"/>
    <row r="2398" spans="1:8" x14ac:dyDescent="0.2">
      <c r="A2398" s="89"/>
      <c r="B2398" s="90"/>
      <c r="C2398" s="91"/>
      <c r="D2398" s="38"/>
      <c r="E2398" s="38"/>
      <c r="F2398" s="194" t="str">
        <f>F6</f>
        <v>Estimated Disbursements Ensuing Year 2026 - 2027</v>
      </c>
      <c r="G2398" s="39"/>
      <c r="H2398" s="40"/>
    </row>
    <row r="2399" spans="1:8" x14ac:dyDescent="0.2">
      <c r="A2399" s="92"/>
      <c r="B2399" s="43" t="s">
        <v>26</v>
      </c>
      <c r="C2399" s="93"/>
      <c r="D2399" s="43" t="s">
        <v>13</v>
      </c>
      <c r="E2399" s="43" t="s">
        <v>13</v>
      </c>
      <c r="F2399" s="43" t="s">
        <v>31</v>
      </c>
      <c r="G2399" s="43" t="s">
        <v>32</v>
      </c>
      <c r="H2399" s="44"/>
    </row>
    <row r="2400" spans="1:8" x14ac:dyDescent="0.2">
      <c r="A2400" s="94"/>
      <c r="B2400" s="48" t="s">
        <v>33</v>
      </c>
      <c r="C2400" s="95"/>
      <c r="D2400" s="193" t="str">
        <f>D8</f>
        <v>2024 - 2025</v>
      </c>
      <c r="E2400" s="193" t="str">
        <f>E8</f>
        <v>2025 - 2026</v>
      </c>
      <c r="F2400" s="43" t="s">
        <v>34</v>
      </c>
      <c r="G2400" s="43" t="s">
        <v>35</v>
      </c>
      <c r="H2400" s="44" t="s">
        <v>36</v>
      </c>
    </row>
    <row r="2401" spans="1:8" x14ac:dyDescent="0.2">
      <c r="A2401" s="96"/>
      <c r="B2401" s="97" t="s">
        <v>365</v>
      </c>
      <c r="C2401" s="98" t="s">
        <v>649</v>
      </c>
      <c r="D2401" s="52">
        <v>1</v>
      </c>
      <c r="E2401" s="52">
        <v>2</v>
      </c>
      <c r="F2401" s="52">
        <v>3</v>
      </c>
      <c r="G2401" s="52">
        <v>4</v>
      </c>
      <c r="H2401" s="53">
        <v>5</v>
      </c>
    </row>
    <row r="2402" spans="1:8" x14ac:dyDescent="0.2">
      <c r="A2402" s="96">
        <v>1</v>
      </c>
      <c r="B2402" s="97" t="s">
        <v>724</v>
      </c>
      <c r="C2402" s="98" t="s">
        <v>802</v>
      </c>
      <c r="D2402" s="141"/>
      <c r="E2402" s="141"/>
      <c r="F2402" s="141"/>
      <c r="G2402" s="141"/>
      <c r="H2402" s="142"/>
    </row>
    <row r="2403" spans="1:8" x14ac:dyDescent="0.2">
      <c r="A2403" s="96">
        <v>2</v>
      </c>
      <c r="B2403" s="97" t="s">
        <v>271</v>
      </c>
      <c r="C2403" s="98" t="s">
        <v>803</v>
      </c>
      <c r="D2403" s="136"/>
      <c r="E2403" s="136"/>
      <c r="F2403" s="136"/>
      <c r="G2403" s="136"/>
      <c r="H2403" s="137"/>
    </row>
    <row r="2404" spans="1:8" x14ac:dyDescent="0.2">
      <c r="A2404" s="96">
        <v>3</v>
      </c>
      <c r="B2404" s="97" t="s">
        <v>725</v>
      </c>
      <c r="C2404" s="98" t="s">
        <v>272</v>
      </c>
      <c r="D2404" s="141"/>
      <c r="E2404" s="141"/>
      <c r="F2404" s="141"/>
      <c r="G2404" s="141"/>
      <c r="H2404" s="142"/>
    </row>
    <row r="2405" spans="1:8" x14ac:dyDescent="0.2">
      <c r="A2405" s="96">
        <v>4</v>
      </c>
      <c r="B2405" s="97" t="s">
        <v>273</v>
      </c>
      <c r="C2405" s="98" t="s">
        <v>274</v>
      </c>
      <c r="D2405" s="136"/>
      <c r="E2405" s="136"/>
      <c r="F2405" s="136"/>
      <c r="G2405" s="136"/>
      <c r="H2405" s="137"/>
    </row>
    <row r="2406" spans="1:8" x14ac:dyDescent="0.2">
      <c r="A2406" s="96">
        <v>5</v>
      </c>
      <c r="B2406" s="97" t="s">
        <v>690</v>
      </c>
      <c r="C2406" s="98" t="s">
        <v>691</v>
      </c>
      <c r="D2406" s="141"/>
      <c r="E2406" s="141"/>
      <c r="F2406" s="141"/>
      <c r="G2406" s="141"/>
      <c r="H2406" s="142"/>
    </row>
    <row r="2407" spans="1:8" x14ac:dyDescent="0.2">
      <c r="A2407" s="96">
        <v>6</v>
      </c>
      <c r="B2407" s="97" t="s">
        <v>275</v>
      </c>
      <c r="C2407" s="98" t="s">
        <v>276</v>
      </c>
      <c r="D2407" s="136"/>
      <c r="E2407" s="136"/>
      <c r="F2407" s="136"/>
      <c r="G2407" s="136"/>
      <c r="H2407" s="137"/>
    </row>
    <row r="2408" spans="1:8" x14ac:dyDescent="0.2">
      <c r="A2408" s="96">
        <v>7</v>
      </c>
      <c r="B2408" s="97"/>
      <c r="C2408" s="98" t="s">
        <v>277</v>
      </c>
      <c r="D2408" s="447"/>
      <c r="E2408" s="447"/>
      <c r="F2408" s="447"/>
      <c r="G2408" s="447"/>
      <c r="H2408" s="448"/>
    </row>
    <row r="2409" spans="1:8" x14ac:dyDescent="0.2">
      <c r="A2409" s="96">
        <v>8</v>
      </c>
      <c r="B2409" s="97" t="s">
        <v>694</v>
      </c>
      <c r="C2409" s="98" t="s">
        <v>278</v>
      </c>
      <c r="D2409" s="136"/>
      <c r="E2409" s="136"/>
      <c r="F2409" s="136"/>
      <c r="G2409" s="136"/>
      <c r="H2409" s="137"/>
    </row>
    <row r="2410" spans="1:8" x14ac:dyDescent="0.2">
      <c r="A2410" s="96">
        <v>9</v>
      </c>
      <c r="B2410" s="97" t="s">
        <v>279</v>
      </c>
      <c r="C2410" s="98" t="s">
        <v>280</v>
      </c>
      <c r="D2410" s="136"/>
      <c r="E2410" s="136"/>
      <c r="F2410" s="136"/>
      <c r="G2410" s="136"/>
      <c r="H2410" s="137"/>
    </row>
    <row r="2411" spans="1:8" x14ac:dyDescent="0.2">
      <c r="A2411" s="96">
        <v>10</v>
      </c>
      <c r="B2411" s="97" t="s">
        <v>804</v>
      </c>
      <c r="C2411" s="98" t="s">
        <v>805</v>
      </c>
      <c r="D2411" s="136"/>
      <c r="E2411" s="136"/>
      <c r="F2411" s="136"/>
      <c r="G2411" s="136"/>
      <c r="H2411" s="137"/>
    </row>
    <row r="2412" spans="1:8" x14ac:dyDescent="0.2">
      <c r="A2412" s="96">
        <v>11</v>
      </c>
      <c r="B2412" s="97" t="s">
        <v>281</v>
      </c>
      <c r="C2412" s="98" t="s">
        <v>282</v>
      </c>
      <c r="D2412" s="136"/>
      <c r="E2412" s="136"/>
      <c r="F2412" s="136"/>
      <c r="G2412" s="136"/>
      <c r="H2412" s="137"/>
    </row>
    <row r="2413" spans="1:8" x14ac:dyDescent="0.2">
      <c r="A2413" s="96">
        <v>12</v>
      </c>
      <c r="B2413" s="97" t="s">
        <v>283</v>
      </c>
      <c r="C2413" s="98" t="s">
        <v>806</v>
      </c>
      <c r="D2413" s="136"/>
      <c r="E2413" s="136"/>
      <c r="F2413" s="136"/>
      <c r="G2413" s="136"/>
      <c r="H2413" s="137"/>
    </row>
    <row r="2414" spans="1:8" x14ac:dyDescent="0.2">
      <c r="A2414" s="96">
        <v>13</v>
      </c>
      <c r="B2414" s="97" t="s">
        <v>285</v>
      </c>
      <c r="C2414" s="98" t="s">
        <v>286</v>
      </c>
      <c r="D2414" s="136"/>
      <c r="E2414" s="136"/>
      <c r="F2414" s="136"/>
      <c r="G2414" s="136"/>
      <c r="H2414" s="137"/>
    </row>
    <row r="2415" spans="1:8" x14ac:dyDescent="0.2">
      <c r="A2415" s="96">
        <v>14</v>
      </c>
      <c r="B2415" s="97" t="s">
        <v>653</v>
      </c>
      <c r="C2415" s="98" t="s">
        <v>613</v>
      </c>
      <c r="D2415" s="141"/>
      <c r="E2415" s="141"/>
      <c r="F2415" s="141"/>
      <c r="G2415" s="141"/>
      <c r="H2415" s="142"/>
    </row>
    <row r="2416" spans="1:8" x14ac:dyDescent="0.2">
      <c r="A2416" s="96">
        <v>15</v>
      </c>
      <c r="B2416" s="97" t="s">
        <v>654</v>
      </c>
      <c r="C2416" s="98" t="s">
        <v>614</v>
      </c>
      <c r="D2416" s="141"/>
      <c r="E2416" s="141"/>
      <c r="F2416" s="141"/>
      <c r="G2416" s="141"/>
      <c r="H2416" s="142"/>
    </row>
    <row r="2417" spans="1:8" x14ac:dyDescent="0.2">
      <c r="A2417" s="96">
        <v>16</v>
      </c>
      <c r="B2417" s="97" t="s">
        <v>655</v>
      </c>
      <c r="C2417" s="98" t="s">
        <v>726</v>
      </c>
      <c r="D2417" s="136"/>
      <c r="E2417" s="136"/>
      <c r="F2417" s="136"/>
      <c r="G2417" s="136"/>
      <c r="H2417" s="137"/>
    </row>
    <row r="2418" spans="1:8" x14ac:dyDescent="0.2">
      <c r="A2418" s="96">
        <v>17</v>
      </c>
      <c r="B2418" s="97" t="s">
        <v>807</v>
      </c>
      <c r="C2418" s="98" t="s">
        <v>808</v>
      </c>
      <c r="D2418" s="136"/>
      <c r="E2418" s="136"/>
      <c r="F2418" s="136"/>
      <c r="G2418" s="136"/>
      <c r="H2418" s="137"/>
    </row>
    <row r="2419" spans="1:8" x14ac:dyDescent="0.2">
      <c r="A2419" s="96">
        <v>18</v>
      </c>
      <c r="B2419" s="97" t="s">
        <v>656</v>
      </c>
      <c r="C2419" s="98" t="s">
        <v>615</v>
      </c>
      <c r="D2419" s="136"/>
      <c r="E2419" s="136"/>
      <c r="F2419" s="136"/>
      <c r="G2419" s="136"/>
      <c r="H2419" s="137"/>
    </row>
    <row r="2420" spans="1:8" x14ac:dyDescent="0.2">
      <c r="A2420" s="96">
        <v>19</v>
      </c>
      <c r="B2420" s="97" t="s">
        <v>666</v>
      </c>
      <c r="C2420" s="98" t="s">
        <v>616</v>
      </c>
      <c r="D2420" s="136"/>
      <c r="E2420" s="136"/>
      <c r="F2420" s="136"/>
      <c r="G2420" s="136"/>
      <c r="H2420" s="137"/>
    </row>
    <row r="2421" spans="1:8" x14ac:dyDescent="0.2">
      <c r="A2421" s="96">
        <v>20</v>
      </c>
      <c r="B2421" s="97" t="s">
        <v>657</v>
      </c>
      <c r="C2421" s="98" t="s">
        <v>617</v>
      </c>
      <c r="D2421" s="141"/>
      <c r="E2421" s="141"/>
      <c r="F2421" s="141"/>
      <c r="G2421" s="141"/>
      <c r="H2421" s="142"/>
    </row>
    <row r="2422" spans="1:8" x14ac:dyDescent="0.2">
      <c r="A2422" s="96">
        <v>21</v>
      </c>
      <c r="B2422" s="97" t="s">
        <v>661</v>
      </c>
      <c r="C2422" s="98" t="s">
        <v>618</v>
      </c>
      <c r="D2422" s="136"/>
      <c r="E2422" s="136"/>
      <c r="F2422" s="136"/>
      <c r="G2422" s="136"/>
      <c r="H2422" s="137"/>
    </row>
    <row r="2423" spans="1:8" x14ac:dyDescent="0.2">
      <c r="A2423" s="96">
        <v>22</v>
      </c>
      <c r="B2423" s="97" t="s">
        <v>810</v>
      </c>
      <c r="C2423" s="98" t="s">
        <v>619</v>
      </c>
      <c r="D2423" s="141"/>
      <c r="E2423" s="141"/>
      <c r="F2423" s="141"/>
      <c r="G2423" s="141"/>
      <c r="H2423" s="142"/>
    </row>
    <row r="2424" spans="1:8" x14ac:dyDescent="0.2">
      <c r="A2424" s="96">
        <v>23</v>
      </c>
      <c r="B2424" s="97" t="s">
        <v>811</v>
      </c>
      <c r="C2424" s="98" t="s">
        <v>620</v>
      </c>
      <c r="D2424" s="141"/>
      <c r="E2424" s="141"/>
      <c r="F2424" s="141"/>
      <c r="G2424" s="141"/>
      <c r="H2424" s="142"/>
    </row>
    <row r="2425" spans="1:8" x14ac:dyDescent="0.2">
      <c r="A2425" s="96">
        <v>24</v>
      </c>
      <c r="B2425" s="97" t="s">
        <v>812</v>
      </c>
      <c r="C2425" s="98" t="s">
        <v>621</v>
      </c>
      <c r="D2425" s="136"/>
      <c r="E2425" s="136"/>
      <c r="F2425" s="136"/>
      <c r="G2425" s="136"/>
      <c r="H2425" s="137"/>
    </row>
    <row r="2426" spans="1:8" x14ac:dyDescent="0.2">
      <c r="A2426" s="96">
        <v>25</v>
      </c>
      <c r="B2426" s="97" t="s">
        <v>849</v>
      </c>
      <c r="C2426" s="98" t="s">
        <v>850</v>
      </c>
      <c r="D2426" s="136"/>
      <c r="E2426" s="136"/>
      <c r="F2426" s="136"/>
      <c r="G2426" s="136"/>
      <c r="H2426" s="137"/>
    </row>
    <row r="2427" spans="1:8" x14ac:dyDescent="0.2">
      <c r="A2427" s="96">
        <v>26</v>
      </c>
      <c r="B2427" s="97" t="s">
        <v>851</v>
      </c>
      <c r="C2427" s="98" t="s">
        <v>852</v>
      </c>
      <c r="D2427" s="136"/>
      <c r="E2427" s="136"/>
      <c r="F2427" s="136"/>
      <c r="G2427" s="136"/>
      <c r="H2427" s="137"/>
    </row>
    <row r="2428" spans="1:8" x14ac:dyDescent="0.2">
      <c r="A2428" s="96">
        <v>27</v>
      </c>
      <c r="B2428" s="97" t="s">
        <v>853</v>
      </c>
      <c r="C2428" s="98" t="s">
        <v>854</v>
      </c>
      <c r="D2428" s="136"/>
      <c r="E2428" s="136"/>
      <c r="F2428" s="136"/>
      <c r="G2428" s="136"/>
      <c r="H2428" s="137"/>
    </row>
    <row r="2429" spans="1:8" x14ac:dyDescent="0.2">
      <c r="A2429" s="96">
        <v>28</v>
      </c>
      <c r="B2429" s="97" t="s">
        <v>855</v>
      </c>
      <c r="C2429" s="98" t="s">
        <v>856</v>
      </c>
      <c r="D2429" s="141"/>
      <c r="E2429" s="141"/>
      <c r="F2429" s="141"/>
      <c r="G2429" s="141"/>
      <c r="H2429" s="142"/>
    </row>
    <row r="2430" spans="1:8" x14ac:dyDescent="0.2">
      <c r="A2430" s="96">
        <v>29</v>
      </c>
      <c r="B2430" s="97" t="s">
        <v>857</v>
      </c>
      <c r="C2430" s="98" t="s">
        <v>858</v>
      </c>
      <c r="D2430" s="136"/>
      <c r="E2430" s="136"/>
      <c r="F2430" s="136"/>
      <c r="G2430" s="136"/>
      <c r="H2430" s="137"/>
    </row>
    <row r="2431" spans="1:8" x14ac:dyDescent="0.2">
      <c r="A2431" s="96">
        <v>30</v>
      </c>
      <c r="B2431" s="97" t="s">
        <v>859</v>
      </c>
      <c r="C2431" s="98" t="s">
        <v>860</v>
      </c>
      <c r="D2431" s="141"/>
      <c r="E2431" s="141"/>
      <c r="F2431" s="136"/>
      <c r="G2431" s="136"/>
      <c r="H2431" s="137"/>
    </row>
    <row r="2432" spans="1:8" x14ac:dyDescent="0.2">
      <c r="A2432" s="96">
        <v>31</v>
      </c>
      <c r="B2432" s="145" t="s">
        <v>603</v>
      </c>
      <c r="C2432" s="146"/>
      <c r="D2432" s="141"/>
      <c r="E2432" s="141"/>
      <c r="F2432" s="136"/>
      <c r="G2432" s="136"/>
      <c r="H2432" s="137"/>
    </row>
    <row r="2433" spans="1:8" ht="13.5" thickBot="1" x14ac:dyDescent="0.25">
      <c r="A2433" s="103">
        <v>32</v>
      </c>
      <c r="B2433" s="147" t="s">
        <v>603</v>
      </c>
      <c r="C2433" s="148"/>
      <c r="D2433" s="143"/>
      <c r="E2433" s="143"/>
      <c r="F2433" s="143"/>
      <c r="G2433" s="143"/>
      <c r="H2433" s="144"/>
    </row>
    <row r="2434" spans="1:8" ht="6" customHeight="1" x14ac:dyDescent="0.2"/>
    <row r="2435" spans="1:8" x14ac:dyDescent="0.2">
      <c r="H2435" s="88" t="s">
        <v>456</v>
      </c>
    </row>
    <row r="2436" spans="1:8" ht="9" customHeight="1" thickBot="1" x14ac:dyDescent="0.25"/>
    <row r="2437" spans="1:8" ht="18" x14ac:dyDescent="0.25">
      <c r="A2437" s="24" t="str">
        <f>CONCATENATE('Basic Data Input'!$B$5," COUNTY")</f>
        <v>___________ COUNTY</v>
      </c>
      <c r="B2437" s="25"/>
      <c r="C2437" s="25"/>
      <c r="D2437" s="25"/>
      <c r="E2437" s="25"/>
      <c r="F2437" s="26"/>
      <c r="G2437" s="79" t="s">
        <v>26</v>
      </c>
      <c r="H2437" s="80" t="s">
        <v>27</v>
      </c>
    </row>
    <row r="2438" spans="1:8" x14ac:dyDescent="0.2">
      <c r="F2438" s="81" t="s">
        <v>28</v>
      </c>
      <c r="G2438" s="82">
        <v>100</v>
      </c>
      <c r="H2438" s="83" t="s">
        <v>29</v>
      </c>
    </row>
    <row r="2439" spans="1:8" ht="13.5" thickBot="1" x14ac:dyDescent="0.25">
      <c r="F2439" s="84" t="s">
        <v>30</v>
      </c>
      <c r="G2439" s="85">
        <v>970</v>
      </c>
      <c r="H2439" s="86" t="s">
        <v>781</v>
      </c>
    </row>
    <row r="2440" spans="1:8" x14ac:dyDescent="0.2">
      <c r="A2440" s="87" t="s">
        <v>840</v>
      </c>
      <c r="H2440" s="88"/>
    </row>
    <row r="2441" spans="1:8" ht="13.5" thickBot="1" x14ac:dyDescent="0.25"/>
    <row r="2442" spans="1:8" x14ac:dyDescent="0.2">
      <c r="A2442" s="89"/>
      <c r="B2442" s="90"/>
      <c r="C2442" s="91"/>
      <c r="D2442" s="38"/>
      <c r="E2442" s="38"/>
      <c r="F2442" s="194" t="str">
        <f>F6</f>
        <v>Estimated Disbursements Ensuing Year 2026 - 2027</v>
      </c>
      <c r="G2442" s="39"/>
      <c r="H2442" s="40"/>
    </row>
    <row r="2443" spans="1:8" x14ac:dyDescent="0.2">
      <c r="A2443" s="92"/>
      <c r="B2443" s="43" t="s">
        <v>26</v>
      </c>
      <c r="C2443" s="93"/>
      <c r="D2443" s="43" t="s">
        <v>13</v>
      </c>
      <c r="E2443" s="43" t="s">
        <v>13</v>
      </c>
      <c r="F2443" s="43" t="s">
        <v>31</v>
      </c>
      <c r="G2443" s="43" t="s">
        <v>32</v>
      </c>
      <c r="H2443" s="44"/>
    </row>
    <row r="2444" spans="1:8" x14ac:dyDescent="0.2">
      <c r="A2444" s="94"/>
      <c r="B2444" s="48" t="s">
        <v>33</v>
      </c>
      <c r="C2444" s="95"/>
      <c r="D2444" s="193" t="str">
        <f>D8</f>
        <v>2024 - 2025</v>
      </c>
      <c r="E2444" s="193" t="str">
        <f>E8</f>
        <v>2025 - 2026</v>
      </c>
      <c r="F2444" s="43" t="s">
        <v>34</v>
      </c>
      <c r="G2444" s="43" t="s">
        <v>35</v>
      </c>
      <c r="H2444" s="44" t="s">
        <v>36</v>
      </c>
    </row>
    <row r="2445" spans="1:8" x14ac:dyDescent="0.2">
      <c r="A2445" s="96"/>
      <c r="B2445" s="97" t="s">
        <v>365</v>
      </c>
      <c r="C2445" s="98" t="s">
        <v>649</v>
      </c>
      <c r="D2445" s="52">
        <v>1</v>
      </c>
      <c r="E2445" s="52">
        <v>2</v>
      </c>
      <c r="F2445" s="52">
        <v>3</v>
      </c>
      <c r="G2445" s="52">
        <v>4</v>
      </c>
      <c r="H2445" s="53">
        <v>5</v>
      </c>
    </row>
    <row r="2446" spans="1:8" x14ac:dyDescent="0.2">
      <c r="A2446" s="96">
        <v>1</v>
      </c>
      <c r="B2446" s="97" t="s">
        <v>379</v>
      </c>
      <c r="C2446" s="98" t="s">
        <v>380</v>
      </c>
      <c r="D2446" s="141"/>
      <c r="E2446" s="141"/>
      <c r="F2446" s="141"/>
      <c r="G2446" s="141"/>
      <c r="H2446" s="142"/>
    </row>
    <row r="2447" spans="1:8" x14ac:dyDescent="0.2">
      <c r="A2447" s="96">
        <v>2</v>
      </c>
      <c r="B2447" s="97" t="s">
        <v>374</v>
      </c>
      <c r="C2447" s="98" t="s">
        <v>375</v>
      </c>
      <c r="D2447" s="136"/>
      <c r="E2447" s="136"/>
      <c r="F2447" s="136"/>
      <c r="G2447" s="136"/>
      <c r="H2447" s="137"/>
    </row>
    <row r="2448" spans="1:8" x14ac:dyDescent="0.2">
      <c r="A2448" s="96">
        <v>3</v>
      </c>
      <c r="B2448" s="97" t="s">
        <v>861</v>
      </c>
      <c r="C2448" s="98" t="s">
        <v>862</v>
      </c>
      <c r="D2448" s="141"/>
      <c r="E2448" s="141"/>
      <c r="F2448" s="141"/>
      <c r="G2448" s="141"/>
      <c r="H2448" s="142"/>
    </row>
    <row r="2449" spans="1:8" x14ac:dyDescent="0.2">
      <c r="A2449" s="96">
        <v>4</v>
      </c>
      <c r="B2449" s="97" t="s">
        <v>695</v>
      </c>
      <c r="C2449" s="98" t="s">
        <v>767</v>
      </c>
      <c r="D2449" s="136"/>
      <c r="E2449" s="136"/>
      <c r="F2449" s="136"/>
      <c r="G2449" s="136"/>
      <c r="H2449" s="137"/>
    </row>
    <row r="2450" spans="1:8" x14ac:dyDescent="0.2">
      <c r="A2450" s="96">
        <v>5</v>
      </c>
      <c r="B2450" s="97" t="s">
        <v>696</v>
      </c>
      <c r="C2450" s="98" t="s">
        <v>697</v>
      </c>
      <c r="D2450" s="141"/>
      <c r="E2450" s="141"/>
      <c r="F2450" s="141"/>
      <c r="G2450" s="141"/>
      <c r="H2450" s="142"/>
    </row>
    <row r="2451" spans="1:8" x14ac:dyDescent="0.2">
      <c r="A2451" s="96">
        <v>6</v>
      </c>
      <c r="B2451" s="97" t="s">
        <v>863</v>
      </c>
      <c r="C2451" s="98" t="s">
        <v>236</v>
      </c>
      <c r="D2451" s="136"/>
      <c r="E2451" s="136"/>
      <c r="F2451" s="136"/>
      <c r="G2451" s="136"/>
      <c r="H2451" s="137"/>
    </row>
    <row r="2452" spans="1:8" x14ac:dyDescent="0.2">
      <c r="A2452" s="96">
        <v>7</v>
      </c>
      <c r="B2452" s="97" t="s">
        <v>864</v>
      </c>
      <c r="C2452" s="98" t="s">
        <v>865</v>
      </c>
      <c r="D2452" s="136"/>
      <c r="E2452" s="136"/>
      <c r="F2452" s="136"/>
      <c r="G2452" s="136"/>
      <c r="H2452" s="137"/>
    </row>
    <row r="2453" spans="1:8" x14ac:dyDescent="0.2">
      <c r="A2453" s="96">
        <v>8</v>
      </c>
      <c r="B2453" s="97" t="s">
        <v>866</v>
      </c>
      <c r="C2453" s="98" t="s">
        <v>622</v>
      </c>
      <c r="D2453" s="136"/>
      <c r="E2453" s="136"/>
      <c r="F2453" s="136"/>
      <c r="G2453" s="136"/>
      <c r="H2453" s="137"/>
    </row>
    <row r="2454" spans="1:8" x14ac:dyDescent="0.2">
      <c r="A2454" s="96">
        <v>9</v>
      </c>
      <c r="B2454" s="97" t="s">
        <v>867</v>
      </c>
      <c r="C2454" s="98" t="s">
        <v>230</v>
      </c>
      <c r="D2454" s="136"/>
      <c r="E2454" s="136"/>
      <c r="F2454" s="136"/>
      <c r="G2454" s="136"/>
      <c r="H2454" s="137"/>
    </row>
    <row r="2455" spans="1:8" x14ac:dyDescent="0.2">
      <c r="A2455" s="96">
        <v>10</v>
      </c>
      <c r="B2455" s="97" t="s">
        <v>868</v>
      </c>
      <c r="C2455" s="98" t="s">
        <v>231</v>
      </c>
      <c r="D2455" s="136"/>
      <c r="E2455" s="136"/>
      <c r="F2455" s="136"/>
      <c r="G2455" s="136"/>
      <c r="H2455" s="137"/>
    </row>
    <row r="2456" spans="1:8" x14ac:dyDescent="0.2">
      <c r="A2456" s="96">
        <v>11</v>
      </c>
      <c r="B2456" s="97" t="s">
        <v>869</v>
      </c>
      <c r="C2456" s="98" t="s">
        <v>623</v>
      </c>
      <c r="D2456" s="136"/>
      <c r="E2456" s="136"/>
      <c r="F2456" s="136"/>
      <c r="G2456" s="136"/>
      <c r="H2456" s="137"/>
    </row>
    <row r="2457" spans="1:8" x14ac:dyDescent="0.2">
      <c r="A2457" s="96">
        <v>12</v>
      </c>
      <c r="B2457" s="97" t="s">
        <v>870</v>
      </c>
      <c r="C2457" s="98" t="s">
        <v>210</v>
      </c>
      <c r="D2457" s="136"/>
      <c r="E2457" s="136"/>
      <c r="F2457" s="136"/>
      <c r="G2457" s="136"/>
      <c r="H2457" s="137"/>
    </row>
    <row r="2458" spans="1:8" x14ac:dyDescent="0.2">
      <c r="A2458" s="96">
        <v>13</v>
      </c>
      <c r="B2458" s="97" t="s">
        <v>871</v>
      </c>
      <c r="C2458" s="98" t="s">
        <v>624</v>
      </c>
      <c r="D2458" s="136"/>
      <c r="E2458" s="136"/>
      <c r="F2458" s="136"/>
      <c r="G2458" s="136"/>
      <c r="H2458" s="137"/>
    </row>
    <row r="2459" spans="1:8" x14ac:dyDescent="0.2">
      <c r="A2459" s="96">
        <v>14</v>
      </c>
      <c r="B2459" s="97" t="s">
        <v>872</v>
      </c>
      <c r="C2459" s="98" t="s">
        <v>625</v>
      </c>
      <c r="D2459" s="141"/>
      <c r="E2459" s="141"/>
      <c r="F2459" s="141"/>
      <c r="G2459" s="141"/>
      <c r="H2459" s="142"/>
    </row>
    <row r="2460" spans="1:8" x14ac:dyDescent="0.2">
      <c r="A2460" s="96">
        <v>15</v>
      </c>
      <c r="B2460" s="97" t="s">
        <v>873</v>
      </c>
      <c r="C2460" s="98" t="s">
        <v>626</v>
      </c>
      <c r="D2460" s="141"/>
      <c r="E2460" s="141"/>
      <c r="F2460" s="141"/>
      <c r="G2460" s="141"/>
      <c r="H2460" s="142"/>
    </row>
    <row r="2461" spans="1:8" x14ac:dyDescent="0.2">
      <c r="A2461" s="96">
        <v>16</v>
      </c>
      <c r="B2461" s="97" t="s">
        <v>874</v>
      </c>
      <c r="C2461" s="98" t="s">
        <v>627</v>
      </c>
      <c r="D2461" s="136"/>
      <c r="E2461" s="136"/>
      <c r="F2461" s="136"/>
      <c r="G2461" s="136"/>
      <c r="H2461" s="137"/>
    </row>
    <row r="2462" spans="1:8" x14ac:dyDescent="0.2">
      <c r="A2462" s="96">
        <v>17</v>
      </c>
      <c r="B2462" s="97" t="s">
        <v>875</v>
      </c>
      <c r="C2462" s="98" t="s">
        <v>628</v>
      </c>
      <c r="D2462" s="136"/>
      <c r="E2462" s="136"/>
      <c r="F2462" s="136"/>
      <c r="G2462" s="136"/>
      <c r="H2462" s="137"/>
    </row>
    <row r="2463" spans="1:8" x14ac:dyDescent="0.2">
      <c r="A2463" s="96">
        <v>18</v>
      </c>
      <c r="B2463" s="97" t="s">
        <v>876</v>
      </c>
      <c r="C2463" s="98" t="s">
        <v>629</v>
      </c>
      <c r="D2463" s="136"/>
      <c r="E2463" s="136"/>
      <c r="F2463" s="136"/>
      <c r="G2463" s="136"/>
      <c r="H2463" s="137"/>
    </row>
    <row r="2464" spans="1:8" x14ac:dyDescent="0.2">
      <c r="A2464" s="96">
        <v>19</v>
      </c>
      <c r="B2464" s="97" t="s">
        <v>877</v>
      </c>
      <c r="C2464" s="98" t="s">
        <v>226</v>
      </c>
      <c r="D2464" s="136"/>
      <c r="E2464" s="136"/>
      <c r="F2464" s="136"/>
      <c r="G2464" s="136"/>
      <c r="H2464" s="137"/>
    </row>
    <row r="2465" spans="1:8" x14ac:dyDescent="0.2">
      <c r="A2465" s="96">
        <v>20</v>
      </c>
      <c r="B2465" s="97" t="s">
        <v>878</v>
      </c>
      <c r="C2465" s="98" t="s">
        <v>225</v>
      </c>
      <c r="D2465" s="141"/>
      <c r="E2465" s="141"/>
      <c r="F2465" s="141"/>
      <c r="G2465" s="141"/>
      <c r="H2465" s="142"/>
    </row>
    <row r="2466" spans="1:8" x14ac:dyDescent="0.2">
      <c r="A2466" s="96">
        <v>21</v>
      </c>
      <c r="B2466" s="97" t="s">
        <v>879</v>
      </c>
      <c r="C2466" s="98" t="s">
        <v>227</v>
      </c>
      <c r="D2466" s="136"/>
      <c r="E2466" s="136"/>
      <c r="F2466" s="136"/>
      <c r="G2466" s="136"/>
      <c r="H2466" s="137"/>
    </row>
    <row r="2467" spans="1:8" x14ac:dyDescent="0.2">
      <c r="A2467" s="96">
        <v>22</v>
      </c>
      <c r="B2467" s="97" t="s">
        <v>880</v>
      </c>
      <c r="C2467" s="98" t="s">
        <v>228</v>
      </c>
      <c r="D2467" s="141"/>
      <c r="E2467" s="141"/>
      <c r="F2467" s="141"/>
      <c r="G2467" s="141"/>
      <c r="H2467" s="142"/>
    </row>
    <row r="2468" spans="1:8" x14ac:dyDescent="0.2">
      <c r="A2468" s="96">
        <v>23</v>
      </c>
      <c r="B2468" s="97" t="s">
        <v>881</v>
      </c>
      <c r="C2468" s="98" t="s">
        <v>229</v>
      </c>
      <c r="D2468" s="141"/>
      <c r="E2468" s="141"/>
      <c r="F2468" s="141"/>
      <c r="G2468" s="141"/>
      <c r="H2468" s="142"/>
    </row>
    <row r="2469" spans="1:8" x14ac:dyDescent="0.2">
      <c r="A2469" s="96">
        <v>24</v>
      </c>
      <c r="B2469" s="97" t="s">
        <v>882</v>
      </c>
      <c r="C2469" s="98" t="s">
        <v>630</v>
      </c>
      <c r="D2469" s="136"/>
      <c r="E2469" s="136"/>
      <c r="F2469" s="136"/>
      <c r="G2469" s="136"/>
      <c r="H2469" s="137"/>
    </row>
    <row r="2470" spans="1:8" x14ac:dyDescent="0.2">
      <c r="A2470" s="96">
        <v>25</v>
      </c>
      <c r="B2470" s="97" t="s">
        <v>883</v>
      </c>
      <c r="C2470" s="98" t="s">
        <v>42</v>
      </c>
      <c r="D2470" s="136"/>
      <c r="E2470" s="136"/>
      <c r="F2470" s="136"/>
      <c r="G2470" s="136"/>
      <c r="H2470" s="137"/>
    </row>
    <row r="2471" spans="1:8" x14ac:dyDescent="0.2">
      <c r="A2471" s="96">
        <v>26</v>
      </c>
      <c r="B2471" s="97" t="s">
        <v>355</v>
      </c>
      <c r="C2471" s="98" t="s">
        <v>356</v>
      </c>
      <c r="D2471" s="136"/>
      <c r="E2471" s="136"/>
      <c r="F2471" s="136"/>
      <c r="G2471" s="136"/>
      <c r="H2471" s="137"/>
    </row>
    <row r="2472" spans="1:8" x14ac:dyDescent="0.2">
      <c r="A2472" s="96">
        <v>27</v>
      </c>
      <c r="B2472" s="97" t="s">
        <v>884</v>
      </c>
      <c r="C2472" s="98" t="s">
        <v>885</v>
      </c>
      <c r="D2472" s="136"/>
      <c r="E2472" s="136"/>
      <c r="F2472" s="136"/>
      <c r="G2472" s="136"/>
      <c r="H2472" s="137"/>
    </row>
    <row r="2473" spans="1:8" x14ac:dyDescent="0.2">
      <c r="A2473" s="96">
        <v>28</v>
      </c>
      <c r="B2473" s="97" t="s">
        <v>886</v>
      </c>
      <c r="C2473" s="98" t="s">
        <v>887</v>
      </c>
      <c r="D2473" s="141"/>
      <c r="E2473" s="141"/>
      <c r="F2473" s="141"/>
      <c r="G2473" s="141"/>
      <c r="H2473" s="142"/>
    </row>
    <row r="2474" spans="1:8" x14ac:dyDescent="0.2">
      <c r="A2474" s="96">
        <v>29</v>
      </c>
      <c r="B2474" s="97" t="s">
        <v>888</v>
      </c>
      <c r="C2474" s="98" t="s">
        <v>889</v>
      </c>
      <c r="D2474" s="136"/>
      <c r="E2474" s="136"/>
      <c r="F2474" s="136"/>
      <c r="G2474" s="136"/>
      <c r="H2474" s="137"/>
    </row>
    <row r="2475" spans="1:8" x14ac:dyDescent="0.2">
      <c r="A2475" s="96">
        <v>30</v>
      </c>
      <c r="B2475" s="97" t="s">
        <v>890</v>
      </c>
      <c r="C2475" s="98" t="s">
        <v>891</v>
      </c>
      <c r="D2475" s="141"/>
      <c r="E2475" s="141"/>
      <c r="F2475" s="136"/>
      <c r="G2475" s="136"/>
      <c r="H2475" s="137"/>
    </row>
    <row r="2476" spans="1:8" x14ac:dyDescent="0.2">
      <c r="A2476" s="96">
        <v>31</v>
      </c>
      <c r="B2476" s="145" t="s">
        <v>603</v>
      </c>
      <c r="C2476" s="146"/>
      <c r="D2476" s="141"/>
      <c r="E2476" s="141"/>
      <c r="F2476" s="136"/>
      <c r="G2476" s="136"/>
      <c r="H2476" s="137"/>
    </row>
    <row r="2477" spans="1:8" ht="13.5" thickBot="1" x14ac:dyDescent="0.25">
      <c r="A2477" s="103">
        <v>32</v>
      </c>
      <c r="B2477" s="147" t="s">
        <v>603</v>
      </c>
      <c r="C2477" s="148"/>
      <c r="D2477" s="143"/>
      <c r="E2477" s="143"/>
      <c r="F2477" s="143"/>
      <c r="G2477" s="143"/>
      <c r="H2477" s="144"/>
    </row>
    <row r="2478" spans="1:8" ht="6" customHeight="1" x14ac:dyDescent="0.2"/>
    <row r="2479" spans="1:8" x14ac:dyDescent="0.2">
      <c r="H2479" s="88" t="s">
        <v>457</v>
      </c>
    </row>
    <row r="2480" spans="1:8" ht="9" customHeight="1" thickBot="1" x14ac:dyDescent="0.25"/>
    <row r="2481" spans="1:8" ht="18" x14ac:dyDescent="0.25">
      <c r="A2481" s="24" t="str">
        <f>CONCATENATE('Basic Data Input'!$B$5," COUNTY")</f>
        <v>___________ COUNTY</v>
      </c>
      <c r="B2481" s="25"/>
      <c r="C2481" s="25"/>
      <c r="D2481" s="25"/>
      <c r="E2481" s="25"/>
      <c r="F2481" s="26"/>
      <c r="G2481" s="79" t="s">
        <v>26</v>
      </c>
      <c r="H2481" s="80" t="s">
        <v>27</v>
      </c>
    </row>
    <row r="2482" spans="1:8" x14ac:dyDescent="0.2">
      <c r="F2482" s="81" t="s">
        <v>28</v>
      </c>
      <c r="G2482" s="82">
        <v>100</v>
      </c>
      <c r="H2482" s="83" t="s">
        <v>29</v>
      </c>
    </row>
    <row r="2483" spans="1:8" ht="13.5" thickBot="1" x14ac:dyDescent="0.25">
      <c r="F2483" s="84" t="s">
        <v>30</v>
      </c>
      <c r="G2483" s="85">
        <v>970</v>
      </c>
      <c r="H2483" s="86" t="s">
        <v>781</v>
      </c>
    </row>
    <row r="2484" spans="1:8" x14ac:dyDescent="0.2">
      <c r="A2484" s="87" t="s">
        <v>840</v>
      </c>
      <c r="H2484" s="88"/>
    </row>
    <row r="2485" spans="1:8" ht="13.5" thickBot="1" x14ac:dyDescent="0.25"/>
    <row r="2486" spans="1:8" x14ac:dyDescent="0.2">
      <c r="A2486" s="89"/>
      <c r="B2486" s="90"/>
      <c r="C2486" s="91"/>
      <c r="D2486" s="38"/>
      <c r="E2486" s="38"/>
      <c r="F2486" s="194" t="str">
        <f>F6</f>
        <v>Estimated Disbursements Ensuing Year 2026 - 2027</v>
      </c>
      <c r="G2486" s="39"/>
      <c r="H2486" s="40"/>
    </row>
    <row r="2487" spans="1:8" x14ac:dyDescent="0.2">
      <c r="A2487" s="92"/>
      <c r="B2487" s="43" t="s">
        <v>26</v>
      </c>
      <c r="C2487" s="93"/>
      <c r="D2487" s="43" t="s">
        <v>13</v>
      </c>
      <c r="E2487" s="43" t="s">
        <v>13</v>
      </c>
      <c r="F2487" s="43" t="s">
        <v>31</v>
      </c>
      <c r="G2487" s="43" t="s">
        <v>32</v>
      </c>
      <c r="H2487" s="44"/>
    </row>
    <row r="2488" spans="1:8" x14ac:dyDescent="0.2">
      <c r="A2488" s="94"/>
      <c r="B2488" s="48" t="s">
        <v>33</v>
      </c>
      <c r="C2488" s="95"/>
      <c r="D2488" s="193" t="str">
        <f>D8</f>
        <v>2024 - 2025</v>
      </c>
      <c r="E2488" s="193" t="str">
        <f>E8</f>
        <v>2025 - 2026</v>
      </c>
      <c r="F2488" s="43" t="s">
        <v>34</v>
      </c>
      <c r="G2488" s="43" t="s">
        <v>35</v>
      </c>
      <c r="H2488" s="44" t="s">
        <v>36</v>
      </c>
    </row>
    <row r="2489" spans="1:8" x14ac:dyDescent="0.2">
      <c r="A2489" s="96"/>
      <c r="B2489" s="97" t="s">
        <v>365</v>
      </c>
      <c r="C2489" s="98" t="s">
        <v>649</v>
      </c>
      <c r="D2489" s="52">
        <v>1</v>
      </c>
      <c r="E2489" s="52">
        <v>2</v>
      </c>
      <c r="F2489" s="52">
        <v>3</v>
      </c>
      <c r="G2489" s="52">
        <v>4</v>
      </c>
      <c r="H2489" s="53">
        <v>5</v>
      </c>
    </row>
    <row r="2490" spans="1:8" x14ac:dyDescent="0.2">
      <c r="A2490" s="96">
        <v>1</v>
      </c>
      <c r="B2490" s="97" t="s">
        <v>892</v>
      </c>
      <c r="C2490" s="98" t="s">
        <v>893</v>
      </c>
      <c r="D2490" s="141"/>
      <c r="E2490" s="141"/>
      <c r="F2490" s="141"/>
      <c r="G2490" s="141"/>
      <c r="H2490" s="142"/>
    </row>
    <row r="2491" spans="1:8" x14ac:dyDescent="0.2">
      <c r="A2491" s="96">
        <v>2</v>
      </c>
      <c r="B2491" s="97" t="s">
        <v>894</v>
      </c>
      <c r="C2491" s="98" t="s">
        <v>631</v>
      </c>
      <c r="D2491" s="136"/>
      <c r="E2491" s="136"/>
      <c r="F2491" s="136"/>
      <c r="G2491" s="136"/>
      <c r="H2491" s="137"/>
    </row>
    <row r="2492" spans="1:8" x14ac:dyDescent="0.2">
      <c r="A2492" s="96">
        <v>3</v>
      </c>
      <c r="B2492" s="97" t="s">
        <v>895</v>
      </c>
      <c r="C2492" s="98" t="s">
        <v>632</v>
      </c>
      <c r="D2492" s="141"/>
      <c r="E2492" s="141"/>
      <c r="F2492" s="141"/>
      <c r="G2492" s="141"/>
      <c r="H2492" s="142"/>
    </row>
    <row r="2493" spans="1:8" x14ac:dyDescent="0.2">
      <c r="A2493" s="96">
        <v>4</v>
      </c>
      <c r="B2493" s="97" t="s">
        <v>662</v>
      </c>
      <c r="C2493" s="98" t="s">
        <v>633</v>
      </c>
      <c r="D2493" s="136"/>
      <c r="E2493" s="136"/>
      <c r="F2493" s="136"/>
      <c r="G2493" s="136"/>
      <c r="H2493" s="137"/>
    </row>
    <row r="2494" spans="1:8" x14ac:dyDescent="0.2">
      <c r="A2494" s="96">
        <v>5</v>
      </c>
      <c r="B2494" s="97" t="s">
        <v>667</v>
      </c>
      <c r="C2494" s="98" t="s">
        <v>634</v>
      </c>
      <c r="D2494" s="141"/>
      <c r="E2494" s="141"/>
      <c r="F2494" s="141"/>
      <c r="G2494" s="141"/>
      <c r="H2494" s="142"/>
    </row>
    <row r="2495" spans="1:8" x14ac:dyDescent="0.2">
      <c r="A2495" s="96">
        <v>6</v>
      </c>
      <c r="B2495" s="97" t="s">
        <v>896</v>
      </c>
      <c r="C2495" s="98" t="s">
        <v>794</v>
      </c>
      <c r="D2495" s="136"/>
      <c r="E2495" s="136"/>
      <c r="F2495" s="136"/>
      <c r="G2495" s="136"/>
      <c r="H2495" s="137"/>
    </row>
    <row r="2496" spans="1:8" x14ac:dyDescent="0.2">
      <c r="A2496" s="96">
        <v>7</v>
      </c>
      <c r="B2496" s="145" t="s">
        <v>603</v>
      </c>
      <c r="C2496" s="146"/>
      <c r="D2496" s="136"/>
      <c r="E2496" s="136"/>
      <c r="F2496" s="136"/>
      <c r="G2496" s="136"/>
      <c r="H2496" s="137"/>
    </row>
    <row r="2497" spans="1:8" x14ac:dyDescent="0.2">
      <c r="A2497" s="96">
        <v>8</v>
      </c>
      <c r="B2497" s="145" t="s">
        <v>603</v>
      </c>
      <c r="C2497" s="146"/>
      <c r="D2497" s="136"/>
      <c r="E2497" s="136"/>
      <c r="F2497" s="136"/>
      <c r="G2497" s="136"/>
      <c r="H2497" s="137"/>
    </row>
    <row r="2498" spans="1:8" x14ac:dyDescent="0.2">
      <c r="A2498" s="96">
        <v>9</v>
      </c>
      <c r="B2498" s="145" t="s">
        <v>603</v>
      </c>
      <c r="C2498" s="146"/>
      <c r="D2498" s="136"/>
      <c r="E2498" s="136"/>
      <c r="F2498" s="136"/>
      <c r="G2498" s="136"/>
      <c r="H2498" s="137"/>
    </row>
    <row r="2499" spans="1:8" x14ac:dyDescent="0.2">
      <c r="A2499" s="96">
        <v>10</v>
      </c>
      <c r="B2499" s="145" t="s">
        <v>603</v>
      </c>
      <c r="C2499" s="146"/>
      <c r="D2499" s="136"/>
      <c r="E2499" s="136"/>
      <c r="F2499" s="136"/>
      <c r="G2499" s="136"/>
      <c r="H2499" s="137"/>
    </row>
    <row r="2500" spans="1:8" x14ac:dyDescent="0.2">
      <c r="A2500" s="96">
        <v>11</v>
      </c>
      <c r="B2500" s="145" t="s">
        <v>603</v>
      </c>
      <c r="C2500" s="146"/>
      <c r="D2500" s="136"/>
      <c r="E2500" s="136"/>
      <c r="F2500" s="136"/>
      <c r="G2500" s="136"/>
      <c r="H2500" s="137"/>
    </row>
    <row r="2501" spans="1:8" x14ac:dyDescent="0.2">
      <c r="A2501" s="96">
        <v>12</v>
      </c>
      <c r="B2501" s="145" t="s">
        <v>603</v>
      </c>
      <c r="C2501" s="146"/>
      <c r="D2501" s="136"/>
      <c r="E2501" s="136"/>
      <c r="F2501" s="136"/>
      <c r="G2501" s="136"/>
      <c r="H2501" s="137"/>
    </row>
    <row r="2502" spans="1:8" x14ac:dyDescent="0.2">
      <c r="A2502" s="96">
        <v>13</v>
      </c>
      <c r="B2502" s="145" t="s">
        <v>603</v>
      </c>
      <c r="C2502" s="146"/>
      <c r="D2502" s="136"/>
      <c r="E2502" s="136"/>
      <c r="F2502" s="136"/>
      <c r="G2502" s="136"/>
      <c r="H2502" s="137"/>
    </row>
    <row r="2503" spans="1:8" x14ac:dyDescent="0.2">
      <c r="A2503" s="96">
        <v>14</v>
      </c>
      <c r="B2503" s="145" t="s">
        <v>603</v>
      </c>
      <c r="C2503" s="146"/>
      <c r="D2503" s="141"/>
      <c r="E2503" s="141"/>
      <c r="F2503" s="141"/>
      <c r="G2503" s="141"/>
      <c r="H2503" s="142"/>
    </row>
    <row r="2504" spans="1:8" x14ac:dyDescent="0.2">
      <c r="A2504" s="96">
        <v>15</v>
      </c>
      <c r="B2504" s="145" t="s">
        <v>603</v>
      </c>
      <c r="C2504" s="146"/>
      <c r="D2504" s="141"/>
      <c r="E2504" s="141"/>
      <c r="F2504" s="141"/>
      <c r="G2504" s="141"/>
      <c r="H2504" s="142"/>
    </row>
    <row r="2505" spans="1:8" x14ac:dyDescent="0.2">
      <c r="A2505" s="96">
        <v>16</v>
      </c>
      <c r="B2505" s="145" t="s">
        <v>603</v>
      </c>
      <c r="C2505" s="146"/>
      <c r="D2505" s="136"/>
      <c r="E2505" s="136"/>
      <c r="F2505" s="136"/>
      <c r="G2505" s="136"/>
      <c r="H2505" s="137"/>
    </row>
    <row r="2506" spans="1:8" x14ac:dyDescent="0.2">
      <c r="A2506" s="96">
        <v>17</v>
      </c>
      <c r="B2506" s="145" t="s">
        <v>603</v>
      </c>
      <c r="C2506" s="146"/>
      <c r="D2506" s="136"/>
      <c r="E2506" s="136"/>
      <c r="F2506" s="136"/>
      <c r="G2506" s="136"/>
      <c r="H2506" s="137"/>
    </row>
    <row r="2507" spans="1:8" x14ac:dyDescent="0.2">
      <c r="A2507" s="96">
        <v>18</v>
      </c>
      <c r="B2507" s="145" t="s">
        <v>603</v>
      </c>
      <c r="C2507" s="146"/>
      <c r="D2507" s="136"/>
      <c r="E2507" s="136"/>
      <c r="F2507" s="136"/>
      <c r="G2507" s="136"/>
      <c r="H2507" s="137"/>
    </row>
    <row r="2508" spans="1:8" x14ac:dyDescent="0.2">
      <c r="A2508" s="96">
        <v>19</v>
      </c>
      <c r="B2508" s="145" t="s">
        <v>603</v>
      </c>
      <c r="C2508" s="146"/>
      <c r="D2508" s="136"/>
      <c r="E2508" s="136"/>
      <c r="F2508" s="136"/>
      <c r="G2508" s="136"/>
      <c r="H2508" s="137"/>
    </row>
    <row r="2509" spans="1:8" x14ac:dyDescent="0.2">
      <c r="A2509" s="96">
        <v>20</v>
      </c>
      <c r="B2509" s="145" t="s">
        <v>603</v>
      </c>
      <c r="C2509" s="146"/>
      <c r="D2509" s="141"/>
      <c r="E2509" s="141"/>
      <c r="F2509" s="141"/>
      <c r="G2509" s="141"/>
      <c r="H2509" s="142"/>
    </row>
    <row r="2510" spans="1:8" x14ac:dyDescent="0.2">
      <c r="A2510" s="96">
        <v>21</v>
      </c>
      <c r="B2510" s="145" t="s">
        <v>603</v>
      </c>
      <c r="C2510" s="146"/>
      <c r="D2510" s="136"/>
      <c r="E2510" s="136"/>
      <c r="F2510" s="136"/>
      <c r="G2510" s="136"/>
      <c r="H2510" s="137"/>
    </row>
    <row r="2511" spans="1:8" x14ac:dyDescent="0.2">
      <c r="A2511" s="96">
        <v>22</v>
      </c>
      <c r="B2511" s="145" t="s">
        <v>603</v>
      </c>
      <c r="C2511" s="146"/>
      <c r="D2511" s="141"/>
      <c r="E2511" s="141"/>
      <c r="F2511" s="141"/>
      <c r="G2511" s="141"/>
      <c r="H2511" s="142"/>
    </row>
    <row r="2512" spans="1:8" x14ac:dyDescent="0.2">
      <c r="A2512" s="96">
        <v>23</v>
      </c>
      <c r="B2512" s="145" t="s">
        <v>603</v>
      </c>
      <c r="C2512" s="146"/>
      <c r="D2512" s="141"/>
      <c r="E2512" s="141"/>
      <c r="F2512" s="141"/>
      <c r="G2512" s="141"/>
      <c r="H2512" s="142"/>
    </row>
    <row r="2513" spans="1:8" x14ac:dyDescent="0.2">
      <c r="A2513" s="96">
        <v>24</v>
      </c>
      <c r="B2513" s="145" t="s">
        <v>603</v>
      </c>
      <c r="C2513" s="146"/>
      <c r="D2513" s="136"/>
      <c r="E2513" s="136"/>
      <c r="F2513" s="136"/>
      <c r="G2513" s="136"/>
      <c r="H2513" s="137"/>
    </row>
    <row r="2514" spans="1:8" x14ac:dyDescent="0.2">
      <c r="A2514" s="96">
        <v>25</v>
      </c>
      <c r="B2514" s="145" t="s">
        <v>603</v>
      </c>
      <c r="C2514" s="146"/>
      <c r="D2514" s="136"/>
      <c r="E2514" s="136"/>
      <c r="F2514" s="136"/>
      <c r="G2514" s="136"/>
      <c r="H2514" s="137"/>
    </row>
    <row r="2515" spans="1:8" x14ac:dyDescent="0.2">
      <c r="A2515" s="96">
        <v>26</v>
      </c>
      <c r="B2515" s="145" t="s">
        <v>603</v>
      </c>
      <c r="C2515" s="146"/>
      <c r="D2515" s="136"/>
      <c r="E2515" s="136"/>
      <c r="F2515" s="136"/>
      <c r="G2515" s="136"/>
      <c r="H2515" s="137"/>
    </row>
    <row r="2516" spans="1:8" x14ac:dyDescent="0.2">
      <c r="A2516" s="96">
        <v>27</v>
      </c>
      <c r="B2516" s="145" t="s">
        <v>603</v>
      </c>
      <c r="C2516" s="146"/>
      <c r="D2516" s="136"/>
      <c r="E2516" s="136"/>
      <c r="F2516" s="136"/>
      <c r="G2516" s="136"/>
      <c r="H2516" s="137"/>
    </row>
    <row r="2517" spans="1:8" x14ac:dyDescent="0.2">
      <c r="A2517" s="96">
        <v>28</v>
      </c>
      <c r="B2517" s="145" t="s">
        <v>603</v>
      </c>
      <c r="C2517" s="146"/>
      <c r="D2517" s="141"/>
      <c r="E2517" s="141"/>
      <c r="F2517" s="141"/>
      <c r="G2517" s="141"/>
      <c r="H2517" s="142"/>
    </row>
    <row r="2518" spans="1:8" x14ac:dyDescent="0.2">
      <c r="A2518" s="96">
        <v>29</v>
      </c>
      <c r="B2518" s="145" t="s">
        <v>603</v>
      </c>
      <c r="C2518" s="146"/>
      <c r="D2518" s="136"/>
      <c r="E2518" s="136"/>
      <c r="F2518" s="136"/>
      <c r="G2518" s="136"/>
      <c r="H2518" s="137"/>
    </row>
    <row r="2519" spans="1:8" x14ac:dyDescent="0.2">
      <c r="A2519" s="96">
        <v>30</v>
      </c>
      <c r="B2519" s="145" t="s">
        <v>603</v>
      </c>
      <c r="C2519" s="146"/>
      <c r="D2519" s="141"/>
      <c r="E2519" s="141"/>
      <c r="F2519" s="136"/>
      <c r="G2519" s="136"/>
      <c r="H2519" s="137"/>
    </row>
    <row r="2520" spans="1:8" x14ac:dyDescent="0.2">
      <c r="A2520" s="96">
        <v>31</v>
      </c>
      <c r="B2520" s="145" t="s">
        <v>603</v>
      </c>
      <c r="C2520" s="146"/>
      <c r="D2520" s="141"/>
      <c r="E2520" s="141"/>
      <c r="F2520" s="136"/>
      <c r="G2520" s="136"/>
      <c r="H2520" s="137"/>
    </row>
    <row r="2521" spans="1:8" ht="13.5" thickBot="1" x14ac:dyDescent="0.25">
      <c r="A2521" s="103">
        <v>32</v>
      </c>
      <c r="B2521" s="111"/>
      <c r="C2521" s="105" t="s">
        <v>289</v>
      </c>
      <c r="D2521" s="106">
        <f>SUM(D2382:D2389,D2402:D2433,D2446:D2477,D2490:D2520)</f>
        <v>0</v>
      </c>
      <c r="E2521" s="106">
        <f>SUM(E2382:E2389,E2402:E2433,E2446:E2477,E2490:E2520)</f>
        <v>0</v>
      </c>
      <c r="F2521" s="106">
        <f>SUM(F2382:F2389,F2402:F2433,F2446:F2477,F2490:F2520)</f>
        <v>0</v>
      </c>
      <c r="G2521" s="106">
        <f>SUM(G2382:G2389,G2402:G2433,G2446:G2477,G2490:G2520)</f>
        <v>0</v>
      </c>
      <c r="H2521" s="107">
        <f>SUM(H2382:H2389,H2402:H2433,H2446:H2477,H2490:H2520)</f>
        <v>0</v>
      </c>
    </row>
    <row r="2522" spans="1:8" ht="6" customHeight="1" x14ac:dyDescent="0.2"/>
    <row r="2523" spans="1:8" x14ac:dyDescent="0.2">
      <c r="H2523" s="88" t="s">
        <v>458</v>
      </c>
    </row>
    <row r="2524" spans="1:8" ht="9" customHeight="1" thickBot="1" x14ac:dyDescent="0.25"/>
    <row r="2525" spans="1:8" ht="18" x14ac:dyDescent="0.25">
      <c r="A2525" s="24" t="str">
        <f>CONCATENATE('Basic Data Input'!$B$5," COUNTY")</f>
        <v>___________ COUNTY</v>
      </c>
      <c r="B2525" s="25"/>
      <c r="C2525" s="25"/>
      <c r="D2525" s="25"/>
      <c r="E2525" s="25"/>
      <c r="F2525" s="26"/>
      <c r="G2525" s="79" t="s">
        <v>26</v>
      </c>
      <c r="H2525" s="80" t="s">
        <v>27</v>
      </c>
    </row>
    <row r="2526" spans="1:8" x14ac:dyDescent="0.2">
      <c r="F2526" s="81" t="s">
        <v>28</v>
      </c>
      <c r="G2526" s="82">
        <v>100</v>
      </c>
      <c r="H2526" s="83" t="s">
        <v>29</v>
      </c>
    </row>
    <row r="2527" spans="1:8" ht="13.5" thickBot="1" x14ac:dyDescent="0.25">
      <c r="F2527" s="84" t="s">
        <v>30</v>
      </c>
      <c r="G2527" s="85">
        <v>970</v>
      </c>
      <c r="H2527" s="86" t="s">
        <v>781</v>
      </c>
    </row>
    <row r="2528" spans="1:8" x14ac:dyDescent="0.2">
      <c r="A2528" s="87" t="s">
        <v>840</v>
      </c>
      <c r="H2528" s="88"/>
    </row>
    <row r="2529" spans="1:8" ht="13.5" thickBot="1" x14ac:dyDescent="0.25"/>
    <row r="2530" spans="1:8" x14ac:dyDescent="0.2">
      <c r="A2530" s="89"/>
      <c r="B2530" s="90"/>
      <c r="C2530" s="91"/>
      <c r="D2530" s="38"/>
      <c r="E2530" s="38"/>
      <c r="F2530" s="194" t="str">
        <f>F6</f>
        <v>Estimated Disbursements Ensuing Year 2026 - 2027</v>
      </c>
      <c r="G2530" s="39"/>
      <c r="H2530" s="40"/>
    </row>
    <row r="2531" spans="1:8" x14ac:dyDescent="0.2">
      <c r="A2531" s="92"/>
      <c r="B2531" s="43" t="s">
        <v>26</v>
      </c>
      <c r="C2531" s="93"/>
      <c r="D2531" s="43" t="s">
        <v>13</v>
      </c>
      <c r="E2531" s="43" t="s">
        <v>13</v>
      </c>
      <c r="F2531" s="43" t="s">
        <v>31</v>
      </c>
      <c r="G2531" s="43" t="s">
        <v>32</v>
      </c>
      <c r="H2531" s="44"/>
    </row>
    <row r="2532" spans="1:8" x14ac:dyDescent="0.2">
      <c r="A2532" s="94"/>
      <c r="B2532" s="48" t="s">
        <v>33</v>
      </c>
      <c r="C2532" s="95"/>
      <c r="D2532" s="193" t="str">
        <f>D8</f>
        <v>2024 - 2025</v>
      </c>
      <c r="E2532" s="193" t="str">
        <f>E8</f>
        <v>2025 - 2026</v>
      </c>
      <c r="F2532" s="43" t="s">
        <v>34</v>
      </c>
      <c r="G2532" s="43" t="s">
        <v>35</v>
      </c>
      <c r="H2532" s="44" t="s">
        <v>36</v>
      </c>
    </row>
    <row r="2533" spans="1:8" x14ac:dyDescent="0.2">
      <c r="A2533" s="96"/>
      <c r="B2533" s="97" t="s">
        <v>727</v>
      </c>
      <c r="C2533" s="98" t="s">
        <v>290</v>
      </c>
      <c r="D2533" s="52">
        <v>1</v>
      </c>
      <c r="E2533" s="52">
        <v>2</v>
      </c>
      <c r="F2533" s="52">
        <v>3</v>
      </c>
      <c r="G2533" s="52">
        <v>4</v>
      </c>
      <c r="H2533" s="53">
        <v>5</v>
      </c>
    </row>
    <row r="2534" spans="1:8" x14ac:dyDescent="0.2">
      <c r="A2534" s="96">
        <v>1</v>
      </c>
      <c r="B2534" s="145" t="s">
        <v>604</v>
      </c>
      <c r="C2534" s="146"/>
      <c r="D2534" s="136"/>
      <c r="E2534" s="136"/>
      <c r="F2534" s="136"/>
      <c r="G2534" s="136"/>
      <c r="H2534" s="137"/>
    </row>
    <row r="2535" spans="1:8" x14ac:dyDescent="0.2">
      <c r="A2535" s="96">
        <v>2</v>
      </c>
      <c r="B2535" s="145" t="s">
        <v>604</v>
      </c>
      <c r="C2535" s="146"/>
      <c r="D2535" s="136"/>
      <c r="E2535" s="136"/>
      <c r="F2535" s="136"/>
      <c r="G2535" s="136"/>
      <c r="H2535" s="137"/>
    </row>
    <row r="2536" spans="1:8" x14ac:dyDescent="0.2">
      <c r="A2536" s="96">
        <v>3</v>
      </c>
      <c r="B2536" s="145" t="s">
        <v>604</v>
      </c>
      <c r="C2536" s="146"/>
      <c r="D2536" s="141"/>
      <c r="E2536" s="141"/>
      <c r="F2536" s="141"/>
      <c r="G2536" s="141"/>
      <c r="H2536" s="142"/>
    </row>
    <row r="2537" spans="1:8" x14ac:dyDescent="0.2">
      <c r="A2537" s="96">
        <v>4</v>
      </c>
      <c r="B2537" s="145" t="s">
        <v>604</v>
      </c>
      <c r="C2537" s="146"/>
      <c r="D2537" s="136"/>
      <c r="E2537" s="136"/>
      <c r="F2537" s="136"/>
      <c r="G2537" s="136"/>
      <c r="H2537" s="137"/>
    </row>
    <row r="2538" spans="1:8" x14ac:dyDescent="0.2">
      <c r="A2538" s="96">
        <v>5</v>
      </c>
      <c r="B2538" s="145" t="s">
        <v>604</v>
      </c>
      <c r="C2538" s="146"/>
      <c r="D2538" s="141"/>
      <c r="E2538" s="141"/>
      <c r="F2538" s="141"/>
      <c r="G2538" s="141"/>
      <c r="H2538" s="142"/>
    </row>
    <row r="2539" spans="1:8" x14ac:dyDescent="0.2">
      <c r="A2539" s="96">
        <v>6</v>
      </c>
      <c r="B2539" s="145" t="s">
        <v>604</v>
      </c>
      <c r="C2539" s="146"/>
      <c r="D2539" s="136"/>
      <c r="E2539" s="136"/>
      <c r="F2539" s="136"/>
      <c r="G2539" s="136"/>
      <c r="H2539" s="137"/>
    </row>
    <row r="2540" spans="1:8" x14ac:dyDescent="0.2">
      <c r="A2540" s="96">
        <v>7</v>
      </c>
      <c r="B2540" s="97"/>
      <c r="C2540" s="98" t="s">
        <v>293</v>
      </c>
      <c r="D2540" s="101">
        <f>SUM(D2534:D2539)</f>
        <v>0</v>
      </c>
      <c r="E2540" s="101">
        <f>SUM(E2534:E2539)</f>
        <v>0</v>
      </c>
      <c r="F2540" s="101">
        <f>SUM(F2534:F2539)</f>
        <v>0</v>
      </c>
      <c r="G2540" s="101">
        <f>SUM(G2534:G2539)</f>
        <v>0</v>
      </c>
      <c r="H2540" s="102">
        <f>SUM(H2534:H2539)</f>
        <v>0</v>
      </c>
    </row>
    <row r="2541" spans="1:8" x14ac:dyDescent="0.2">
      <c r="A2541" s="96">
        <v>8</v>
      </c>
      <c r="B2541" s="97" t="s">
        <v>738</v>
      </c>
      <c r="C2541" s="98" t="s">
        <v>294</v>
      </c>
      <c r="D2541" s="429"/>
      <c r="E2541" s="429"/>
      <c r="F2541" s="429"/>
      <c r="G2541" s="429"/>
      <c r="H2541" s="430"/>
    </row>
    <row r="2542" spans="1:8" x14ac:dyDescent="0.2">
      <c r="A2542" s="96">
        <v>9</v>
      </c>
      <c r="B2542" s="97" t="s">
        <v>295</v>
      </c>
      <c r="C2542" s="98" t="s">
        <v>296</v>
      </c>
      <c r="D2542" s="141"/>
      <c r="E2542" s="141"/>
      <c r="F2542" s="141"/>
      <c r="G2542" s="141"/>
      <c r="H2542" s="142"/>
    </row>
    <row r="2543" spans="1:8" x14ac:dyDescent="0.2">
      <c r="A2543" s="96">
        <v>10</v>
      </c>
      <c r="B2543" s="145" t="s">
        <v>605</v>
      </c>
      <c r="C2543" s="146"/>
      <c r="D2543" s="141"/>
      <c r="E2543" s="141"/>
      <c r="F2543" s="141"/>
      <c r="G2543" s="141"/>
      <c r="H2543" s="142"/>
    </row>
    <row r="2544" spans="1:8" x14ac:dyDescent="0.2">
      <c r="A2544" s="96">
        <v>11</v>
      </c>
      <c r="B2544" s="145" t="s">
        <v>605</v>
      </c>
      <c r="C2544" s="146"/>
      <c r="D2544" s="136"/>
      <c r="E2544" s="136"/>
      <c r="F2544" s="136"/>
      <c r="G2544" s="136"/>
      <c r="H2544" s="137"/>
    </row>
    <row r="2545" spans="1:8" x14ac:dyDescent="0.2">
      <c r="A2545" s="96">
        <v>12</v>
      </c>
      <c r="B2545" s="145" t="s">
        <v>605</v>
      </c>
      <c r="C2545" s="146"/>
      <c r="D2545" s="141"/>
      <c r="E2545" s="141"/>
      <c r="F2545" s="141"/>
      <c r="G2545" s="141"/>
      <c r="H2545" s="142"/>
    </row>
    <row r="2546" spans="1:8" x14ac:dyDescent="0.2">
      <c r="A2546" s="96">
        <v>13</v>
      </c>
      <c r="B2546" s="97"/>
      <c r="C2546" s="98" t="s">
        <v>297</v>
      </c>
      <c r="D2546" s="101">
        <f>SUM(D2542:D2545)</f>
        <v>0</v>
      </c>
      <c r="E2546" s="101">
        <f>SUM(E2542:E2545)</f>
        <v>0</v>
      </c>
      <c r="F2546" s="101">
        <f>SUM(F2542:F2545)</f>
        <v>0</v>
      </c>
      <c r="G2546" s="101">
        <f>SUM(G2542:G2545)</f>
        <v>0</v>
      </c>
      <c r="H2546" s="102">
        <f>SUM(H2542:H2545)</f>
        <v>0</v>
      </c>
    </row>
    <row r="2547" spans="1:8" x14ac:dyDescent="0.2">
      <c r="A2547" s="96">
        <v>14</v>
      </c>
      <c r="B2547" s="97" t="s">
        <v>739</v>
      </c>
      <c r="C2547" s="98" t="s">
        <v>298</v>
      </c>
      <c r="D2547" s="429"/>
      <c r="E2547" s="429"/>
      <c r="F2547" s="429"/>
      <c r="G2547" s="429"/>
      <c r="H2547" s="430"/>
    </row>
    <row r="2548" spans="1:8" x14ac:dyDescent="0.2">
      <c r="A2548" s="96">
        <v>15</v>
      </c>
      <c r="B2548" s="97" t="s">
        <v>899</v>
      </c>
      <c r="C2548" s="98" t="s">
        <v>900</v>
      </c>
      <c r="D2548" s="136"/>
      <c r="E2548" s="136"/>
      <c r="F2548" s="136"/>
      <c r="G2548" s="136"/>
      <c r="H2548" s="137"/>
    </row>
    <row r="2549" spans="1:8" x14ac:dyDescent="0.2">
      <c r="A2549" s="96">
        <v>16</v>
      </c>
      <c r="B2549" s="97" t="s">
        <v>301</v>
      </c>
      <c r="C2549" s="98" t="s">
        <v>302</v>
      </c>
      <c r="D2549" s="141"/>
      <c r="E2549" s="141"/>
      <c r="F2549" s="141"/>
      <c r="G2549" s="141"/>
      <c r="H2549" s="142"/>
    </row>
    <row r="2550" spans="1:8" x14ac:dyDescent="0.2">
      <c r="A2550" s="96">
        <v>17</v>
      </c>
      <c r="B2550" s="97" t="s">
        <v>303</v>
      </c>
      <c r="C2550" s="98" t="s">
        <v>304</v>
      </c>
      <c r="D2550" s="136"/>
      <c r="E2550" s="136"/>
      <c r="F2550" s="136"/>
      <c r="G2550" s="136"/>
      <c r="H2550" s="137"/>
    </row>
    <row r="2551" spans="1:8" x14ac:dyDescent="0.2">
      <c r="A2551" s="96">
        <v>18</v>
      </c>
      <c r="B2551" s="97" t="s">
        <v>901</v>
      </c>
      <c r="C2551" s="98" t="s">
        <v>902</v>
      </c>
      <c r="D2551" s="141"/>
      <c r="E2551" s="141"/>
      <c r="F2551" s="141"/>
      <c r="G2551" s="141"/>
      <c r="H2551" s="142"/>
    </row>
    <row r="2552" spans="1:8" x14ac:dyDescent="0.2">
      <c r="A2552" s="96">
        <v>19</v>
      </c>
      <c r="B2552" s="145" t="s">
        <v>606</v>
      </c>
      <c r="C2552" s="146"/>
      <c r="D2552" s="141"/>
      <c r="E2552" s="141"/>
      <c r="F2552" s="141"/>
      <c r="G2552" s="141"/>
      <c r="H2552" s="142"/>
    </row>
    <row r="2553" spans="1:8" x14ac:dyDescent="0.2">
      <c r="A2553" s="96">
        <v>20</v>
      </c>
      <c r="B2553" s="97"/>
      <c r="C2553" s="98" t="s">
        <v>307</v>
      </c>
      <c r="D2553" s="101">
        <f>SUM(D2548:D2552)</f>
        <v>0</v>
      </c>
      <c r="E2553" s="101">
        <f>SUM(E2548:E2552)</f>
        <v>0</v>
      </c>
      <c r="F2553" s="101">
        <f>SUM(F2548:F2552)</f>
        <v>0</v>
      </c>
      <c r="G2553" s="101">
        <f>SUM(G2548:G2552)</f>
        <v>0</v>
      </c>
      <c r="H2553" s="102">
        <f>SUM(H2548:H2552)</f>
        <v>0</v>
      </c>
    </row>
    <row r="2554" spans="1:8" x14ac:dyDescent="0.2">
      <c r="A2554" s="96">
        <v>21</v>
      </c>
      <c r="B2554" s="97" t="s">
        <v>1007</v>
      </c>
      <c r="C2554" s="98" t="s">
        <v>635</v>
      </c>
      <c r="D2554" s="447"/>
      <c r="E2554" s="447"/>
      <c r="F2554" s="447"/>
      <c r="G2554" s="447"/>
      <c r="H2554" s="448"/>
    </row>
    <row r="2555" spans="1:8" x14ac:dyDescent="0.2">
      <c r="A2555" s="96">
        <v>22</v>
      </c>
      <c r="B2555" s="97" t="s">
        <v>1008</v>
      </c>
      <c r="C2555" s="98" t="s">
        <v>638</v>
      </c>
      <c r="D2555" s="141"/>
      <c r="E2555" s="141"/>
      <c r="F2555" s="141"/>
      <c r="G2555" s="141"/>
      <c r="H2555" s="142"/>
    </row>
    <row r="2556" spans="1:8" x14ac:dyDescent="0.2">
      <c r="A2556" s="96">
        <v>23</v>
      </c>
      <c r="B2556" s="145"/>
      <c r="C2556" s="146"/>
      <c r="D2556" s="141"/>
      <c r="E2556" s="141"/>
      <c r="F2556" s="141"/>
      <c r="G2556" s="141"/>
      <c r="H2556" s="142"/>
    </row>
    <row r="2557" spans="1:8" x14ac:dyDescent="0.2">
      <c r="A2557" s="96">
        <v>24</v>
      </c>
      <c r="B2557" s="97"/>
      <c r="C2557" s="98" t="s">
        <v>168</v>
      </c>
      <c r="D2557" s="99">
        <f>SUM(D2555:D2556)</f>
        <v>0</v>
      </c>
      <c r="E2557" s="99">
        <f>SUM(E2555:E2556)</f>
        <v>0</v>
      </c>
      <c r="F2557" s="99">
        <f>SUM(F2555:F2556)</f>
        <v>0</v>
      </c>
      <c r="G2557" s="99">
        <f>SUM(G2555:G2556)</f>
        <v>0</v>
      </c>
      <c r="H2557" s="100">
        <f>SUM(H2555:H2556)</f>
        <v>0</v>
      </c>
    </row>
    <row r="2558" spans="1:8" ht="13.5" thickBot="1" x14ac:dyDescent="0.25">
      <c r="A2558" s="103">
        <v>25</v>
      </c>
      <c r="B2558" s="104"/>
      <c r="C2558" s="108" t="s">
        <v>841</v>
      </c>
      <c r="D2558" s="106">
        <f>D2380+D2521+D2540+D2546+D2553+D2557</f>
        <v>0</v>
      </c>
      <c r="E2558" s="106">
        <f>E2380+E2521+E2540+E2546+E2553+E2557</f>
        <v>0</v>
      </c>
      <c r="F2558" s="106">
        <f>F2380+F2521+F2540+F2546+F2553+F2557</f>
        <v>0</v>
      </c>
      <c r="G2558" s="106">
        <f>G2380+G2521+G2540+G2546+G2553+G2557</f>
        <v>0</v>
      </c>
      <c r="H2558" s="107">
        <f>H2380+H2521+H2540+H2546+H2553+H2557</f>
        <v>0</v>
      </c>
    </row>
    <row r="2559" spans="1:8" x14ac:dyDescent="0.2">
      <c r="C2559" s="77" t="s">
        <v>463</v>
      </c>
    </row>
    <row r="2560" spans="1:8" x14ac:dyDescent="0.2">
      <c r="H2560" s="88"/>
    </row>
    <row r="2561" spans="1:8" ht="6" customHeight="1" x14ac:dyDescent="0.2"/>
    <row r="2562" spans="1:8" x14ac:dyDescent="0.2">
      <c r="B2562" s="87" t="s">
        <v>309</v>
      </c>
    </row>
    <row r="2564" spans="1:8" x14ac:dyDescent="0.2">
      <c r="B2564" s="109" t="str">
        <f>B84</f>
        <v>Request is hereby made for the adoption of the estimated budget disbursements for the fiscal year July 1, 2026, through June 30, 2027, as indicated in Column (3).</v>
      </c>
      <c r="C2564" s="87"/>
    </row>
    <row r="2566" spans="1:8" x14ac:dyDescent="0.2">
      <c r="C2566" s="138" t="s">
        <v>1016</v>
      </c>
      <c r="D2566" s="138" t="s">
        <v>310</v>
      </c>
      <c r="E2566" s="138"/>
      <c r="F2566" s="78" t="s">
        <v>311</v>
      </c>
    </row>
    <row r="2567" spans="1:8" x14ac:dyDescent="0.2">
      <c r="D2567" s="78" t="s">
        <v>312</v>
      </c>
      <c r="F2567" s="78" t="s">
        <v>313</v>
      </c>
    </row>
    <row r="2568" spans="1:8" x14ac:dyDescent="0.2">
      <c r="D2568" s="4"/>
      <c r="E2568" s="4"/>
      <c r="F2568" s="4"/>
      <c r="H2568" s="88" t="s">
        <v>459</v>
      </c>
    </row>
    <row r="2569" spans="1:8" ht="13.5" thickBot="1" x14ac:dyDescent="0.25"/>
    <row r="2570" spans="1:8" ht="18" x14ac:dyDescent="0.25">
      <c r="A2570" s="24" t="str">
        <f>CONCATENATE('Basic Data Input'!$B$5," COUNTY")</f>
        <v>___________ COUNTY</v>
      </c>
      <c r="B2570" s="25"/>
      <c r="C2570" s="25"/>
      <c r="D2570" s="25"/>
      <c r="E2570" s="25"/>
      <c r="F2570" s="26"/>
      <c r="G2570" s="79" t="s">
        <v>26</v>
      </c>
      <c r="H2570" s="80" t="s">
        <v>27</v>
      </c>
    </row>
    <row r="2571" spans="1:8" x14ac:dyDescent="0.2">
      <c r="F2571" s="81" t="s">
        <v>28</v>
      </c>
      <c r="G2571" s="82">
        <v>100</v>
      </c>
      <c r="H2571" s="83" t="s">
        <v>29</v>
      </c>
    </row>
    <row r="2572" spans="1:8" ht="13.5" thickBot="1" x14ac:dyDescent="0.25">
      <c r="F2572" s="84" t="s">
        <v>30</v>
      </c>
      <c r="G2572" s="149"/>
      <c r="H2572" s="150"/>
    </row>
    <row r="2573" spans="1:8" x14ac:dyDescent="0.2">
      <c r="A2573" s="87" t="s">
        <v>840</v>
      </c>
      <c r="H2573" s="88"/>
    </row>
    <row r="2574" spans="1:8" ht="13.5" thickBot="1" x14ac:dyDescent="0.25"/>
    <row r="2575" spans="1:8" x14ac:dyDescent="0.2">
      <c r="A2575" s="89"/>
      <c r="B2575" s="90"/>
      <c r="C2575" s="91"/>
      <c r="D2575" s="38"/>
      <c r="E2575" s="38"/>
      <c r="F2575" s="194" t="str">
        <f>F6</f>
        <v>Estimated Disbursements Ensuing Year 2026 - 2027</v>
      </c>
      <c r="G2575" s="39"/>
      <c r="H2575" s="40"/>
    </row>
    <row r="2576" spans="1:8" x14ac:dyDescent="0.2">
      <c r="A2576" s="92"/>
      <c r="B2576" s="43" t="s">
        <v>26</v>
      </c>
      <c r="C2576" s="93"/>
      <c r="D2576" s="43" t="s">
        <v>13</v>
      </c>
      <c r="E2576" s="43" t="s">
        <v>13</v>
      </c>
      <c r="F2576" s="43" t="s">
        <v>31</v>
      </c>
      <c r="G2576" s="43" t="s">
        <v>32</v>
      </c>
      <c r="H2576" s="44"/>
    </row>
    <row r="2577" spans="1:8" x14ac:dyDescent="0.2">
      <c r="A2577" s="94"/>
      <c r="B2577" s="48" t="s">
        <v>33</v>
      </c>
      <c r="C2577" s="95"/>
      <c r="D2577" s="193" t="str">
        <f>D8</f>
        <v>2024 - 2025</v>
      </c>
      <c r="E2577" s="193" t="str">
        <f>E8</f>
        <v>2025 - 2026</v>
      </c>
      <c r="F2577" s="43" t="s">
        <v>34</v>
      </c>
      <c r="G2577" s="43" t="s">
        <v>35</v>
      </c>
      <c r="H2577" s="44" t="s">
        <v>36</v>
      </c>
    </row>
    <row r="2578" spans="1:8" x14ac:dyDescent="0.2">
      <c r="A2578" s="96"/>
      <c r="B2578" s="97" t="s">
        <v>250</v>
      </c>
      <c r="C2578" s="98" t="s">
        <v>241</v>
      </c>
      <c r="D2578" s="52">
        <v>1</v>
      </c>
      <c r="E2578" s="52">
        <v>2</v>
      </c>
      <c r="F2578" s="52">
        <v>3</v>
      </c>
      <c r="G2578" s="52">
        <v>4</v>
      </c>
      <c r="H2578" s="53">
        <v>5</v>
      </c>
    </row>
    <row r="2579" spans="1:8" x14ac:dyDescent="0.2">
      <c r="A2579" s="96">
        <v>1</v>
      </c>
      <c r="B2579" s="97" t="s">
        <v>242</v>
      </c>
      <c r="C2579" s="98" t="s">
        <v>243</v>
      </c>
      <c r="D2579" s="136"/>
      <c r="E2579" s="136"/>
      <c r="F2579" s="136"/>
      <c r="G2579" s="136"/>
      <c r="H2579" s="137"/>
    </row>
    <row r="2580" spans="1:8" x14ac:dyDescent="0.2">
      <c r="A2580" s="96">
        <v>2</v>
      </c>
      <c r="B2580" s="97" t="s">
        <v>244</v>
      </c>
      <c r="C2580" s="98" t="s">
        <v>245</v>
      </c>
      <c r="D2580" s="136"/>
      <c r="E2580" s="136"/>
      <c r="F2580" s="136"/>
      <c r="G2580" s="136"/>
      <c r="H2580" s="137"/>
    </row>
    <row r="2581" spans="1:8" x14ac:dyDescent="0.2">
      <c r="A2581" s="96">
        <v>3</v>
      </c>
      <c r="B2581" s="97" t="s">
        <v>246</v>
      </c>
      <c r="C2581" s="98" t="s">
        <v>247</v>
      </c>
      <c r="D2581" s="141"/>
      <c r="E2581" s="141"/>
      <c r="F2581" s="141"/>
      <c r="G2581" s="141"/>
      <c r="H2581" s="142"/>
    </row>
    <row r="2582" spans="1:8" x14ac:dyDescent="0.2">
      <c r="A2582" s="96">
        <v>4</v>
      </c>
      <c r="B2582" s="97" t="s">
        <v>248</v>
      </c>
      <c r="C2582" s="98" t="s">
        <v>249</v>
      </c>
      <c r="D2582" s="136"/>
      <c r="E2582" s="136"/>
      <c r="F2582" s="136"/>
      <c r="G2582" s="136"/>
      <c r="H2582" s="137"/>
    </row>
    <row r="2583" spans="1:8" x14ac:dyDescent="0.2">
      <c r="A2583" s="96">
        <v>5</v>
      </c>
      <c r="B2583" s="97" t="s">
        <v>251</v>
      </c>
      <c r="C2583" s="98" t="s">
        <v>252</v>
      </c>
      <c r="D2583" s="141"/>
      <c r="E2583" s="141"/>
      <c r="F2583" s="141"/>
      <c r="G2583" s="141"/>
      <c r="H2583" s="142"/>
    </row>
    <row r="2584" spans="1:8" x14ac:dyDescent="0.2">
      <c r="A2584" s="96">
        <v>6</v>
      </c>
      <c r="B2584" s="145" t="s">
        <v>602</v>
      </c>
      <c r="C2584" s="146"/>
      <c r="D2584" s="136"/>
      <c r="E2584" s="136"/>
      <c r="F2584" s="136"/>
      <c r="G2584" s="136"/>
      <c r="H2584" s="137"/>
    </row>
    <row r="2585" spans="1:8" x14ac:dyDescent="0.2">
      <c r="A2585" s="96">
        <v>7</v>
      </c>
      <c r="B2585" s="145" t="s">
        <v>602</v>
      </c>
      <c r="C2585" s="146"/>
      <c r="D2585" s="136"/>
      <c r="E2585" s="136"/>
      <c r="F2585" s="136"/>
      <c r="G2585" s="136"/>
      <c r="H2585" s="137"/>
    </row>
    <row r="2586" spans="1:8" x14ac:dyDescent="0.2">
      <c r="A2586" s="96">
        <v>8</v>
      </c>
      <c r="B2586" s="145" t="s">
        <v>602</v>
      </c>
      <c r="C2586" s="146"/>
      <c r="D2586" s="136"/>
      <c r="E2586" s="136"/>
      <c r="F2586" s="136"/>
      <c r="G2586" s="136"/>
      <c r="H2586" s="137"/>
    </row>
    <row r="2587" spans="1:8" x14ac:dyDescent="0.2">
      <c r="A2587" s="96">
        <v>9</v>
      </c>
      <c r="B2587" s="145" t="s">
        <v>602</v>
      </c>
      <c r="C2587" s="146"/>
      <c r="D2587" s="136"/>
      <c r="E2587" s="136"/>
      <c r="F2587" s="136"/>
      <c r="G2587" s="136"/>
      <c r="H2587" s="137"/>
    </row>
    <row r="2588" spans="1:8" x14ac:dyDescent="0.2">
      <c r="A2588" s="96">
        <v>10</v>
      </c>
      <c r="B2588" s="145" t="s">
        <v>602</v>
      </c>
      <c r="C2588" s="146"/>
      <c r="D2588" s="136"/>
      <c r="E2588" s="136"/>
      <c r="F2588" s="136"/>
      <c r="G2588" s="136"/>
      <c r="H2588" s="137"/>
    </row>
    <row r="2589" spans="1:8" x14ac:dyDescent="0.2">
      <c r="A2589" s="96">
        <v>11</v>
      </c>
      <c r="B2589" s="145" t="s">
        <v>602</v>
      </c>
      <c r="C2589" s="146"/>
      <c r="D2589" s="136"/>
      <c r="E2589" s="136"/>
      <c r="F2589" s="136"/>
      <c r="G2589" s="136"/>
      <c r="H2589" s="137"/>
    </row>
    <row r="2590" spans="1:8" x14ac:dyDescent="0.2">
      <c r="A2590" s="96">
        <v>12</v>
      </c>
      <c r="B2590" s="145" t="s">
        <v>602</v>
      </c>
      <c r="C2590" s="146"/>
      <c r="D2590" s="136"/>
      <c r="E2590" s="136"/>
      <c r="F2590" s="136"/>
      <c r="G2590" s="136"/>
      <c r="H2590" s="137"/>
    </row>
    <row r="2591" spans="1:8" x14ac:dyDescent="0.2">
      <c r="A2591" s="96">
        <v>13</v>
      </c>
      <c r="B2591" s="145" t="s">
        <v>602</v>
      </c>
      <c r="C2591" s="146"/>
      <c r="D2591" s="136"/>
      <c r="E2591" s="136"/>
      <c r="F2591" s="136"/>
      <c r="G2591" s="136"/>
      <c r="H2591" s="137"/>
    </row>
    <row r="2592" spans="1:8" x14ac:dyDescent="0.2">
      <c r="A2592" s="96">
        <v>14</v>
      </c>
      <c r="B2592" s="97"/>
      <c r="C2592" s="98" t="s">
        <v>261</v>
      </c>
      <c r="D2592" s="101">
        <f>SUM(D2579:D2591)</f>
        <v>0</v>
      </c>
      <c r="E2592" s="101">
        <f>SUM(E2579:E2591)</f>
        <v>0</v>
      </c>
      <c r="F2592" s="101">
        <f>SUM(F2579:F2591)</f>
        <v>0</v>
      </c>
      <c r="G2592" s="101">
        <f>SUM(G2579:G2591)</f>
        <v>0</v>
      </c>
      <c r="H2592" s="102">
        <f>SUM(H2579:H2591)</f>
        <v>0</v>
      </c>
    </row>
    <row r="2593" spans="1:8" x14ac:dyDescent="0.2">
      <c r="A2593" s="96">
        <v>15</v>
      </c>
      <c r="B2593" s="97" t="s">
        <v>365</v>
      </c>
      <c r="C2593" s="98" t="s">
        <v>263</v>
      </c>
      <c r="D2593" s="429"/>
      <c r="E2593" s="429"/>
      <c r="F2593" s="429"/>
      <c r="G2593" s="429"/>
      <c r="H2593" s="430"/>
    </row>
    <row r="2594" spans="1:8" x14ac:dyDescent="0.2">
      <c r="A2594" s="96">
        <v>16</v>
      </c>
      <c r="B2594" s="97" t="s">
        <v>264</v>
      </c>
      <c r="C2594" s="98" t="s">
        <v>265</v>
      </c>
      <c r="D2594" s="136"/>
      <c r="E2594" s="136"/>
      <c r="F2594" s="136"/>
      <c r="G2594" s="136"/>
      <c r="H2594" s="137"/>
    </row>
    <row r="2595" spans="1:8" x14ac:dyDescent="0.2">
      <c r="A2595" s="96">
        <v>17</v>
      </c>
      <c r="B2595" s="97" t="s">
        <v>266</v>
      </c>
      <c r="C2595" s="98" t="s">
        <v>267</v>
      </c>
      <c r="D2595" s="136"/>
      <c r="E2595" s="136"/>
      <c r="F2595" s="136"/>
      <c r="G2595" s="136"/>
      <c r="H2595" s="137"/>
    </row>
    <row r="2596" spans="1:8" x14ac:dyDescent="0.2">
      <c r="A2596" s="96">
        <v>18</v>
      </c>
      <c r="B2596" s="97" t="s">
        <v>273</v>
      </c>
      <c r="C2596" s="98" t="s">
        <v>330</v>
      </c>
      <c r="D2596" s="136"/>
      <c r="E2596" s="136"/>
      <c r="F2596" s="136"/>
      <c r="G2596" s="136"/>
      <c r="H2596" s="137"/>
    </row>
    <row r="2597" spans="1:8" x14ac:dyDescent="0.2">
      <c r="A2597" s="96">
        <v>19</v>
      </c>
      <c r="B2597" s="97"/>
      <c r="C2597" s="98" t="s">
        <v>277</v>
      </c>
      <c r="D2597" s="447"/>
      <c r="E2597" s="447"/>
      <c r="F2597" s="447"/>
      <c r="G2597" s="447"/>
      <c r="H2597" s="448"/>
    </row>
    <row r="2598" spans="1:8" x14ac:dyDescent="0.2">
      <c r="A2598" s="96">
        <v>20</v>
      </c>
      <c r="B2598" s="97" t="s">
        <v>694</v>
      </c>
      <c r="C2598" s="98" t="s">
        <v>278</v>
      </c>
      <c r="D2598" s="141"/>
      <c r="E2598" s="141"/>
      <c r="F2598" s="141"/>
      <c r="G2598" s="141"/>
      <c r="H2598" s="142"/>
    </row>
    <row r="2599" spans="1:8" x14ac:dyDescent="0.2">
      <c r="A2599" s="96">
        <v>21</v>
      </c>
      <c r="B2599" s="97" t="s">
        <v>279</v>
      </c>
      <c r="C2599" s="98" t="s">
        <v>280</v>
      </c>
      <c r="D2599" s="136"/>
      <c r="E2599" s="136"/>
      <c r="F2599" s="136"/>
      <c r="G2599" s="136"/>
      <c r="H2599" s="137"/>
    </row>
    <row r="2600" spans="1:8" x14ac:dyDescent="0.2">
      <c r="A2600" s="96">
        <v>22</v>
      </c>
      <c r="B2600" s="97" t="s">
        <v>281</v>
      </c>
      <c r="C2600" s="98" t="s">
        <v>282</v>
      </c>
      <c r="D2600" s="141"/>
      <c r="E2600" s="141"/>
      <c r="F2600" s="141"/>
      <c r="G2600" s="141"/>
      <c r="H2600" s="142"/>
    </row>
    <row r="2601" spans="1:8" x14ac:dyDescent="0.2">
      <c r="A2601" s="96">
        <v>23</v>
      </c>
      <c r="B2601" s="97" t="s">
        <v>331</v>
      </c>
      <c r="C2601" s="98" t="s">
        <v>284</v>
      </c>
      <c r="D2601" s="141"/>
      <c r="E2601" s="141"/>
      <c r="F2601" s="141"/>
      <c r="G2601" s="141"/>
      <c r="H2601" s="142"/>
    </row>
    <row r="2602" spans="1:8" x14ac:dyDescent="0.2">
      <c r="A2602" s="96">
        <v>24</v>
      </c>
      <c r="B2602" s="145" t="s">
        <v>603</v>
      </c>
      <c r="C2602" s="146"/>
      <c r="D2602" s="136"/>
      <c r="E2602" s="136"/>
      <c r="F2602" s="136"/>
      <c r="G2602" s="136"/>
      <c r="H2602" s="137"/>
    </row>
    <row r="2603" spans="1:8" x14ac:dyDescent="0.2">
      <c r="A2603" s="96">
        <v>25</v>
      </c>
      <c r="B2603" s="145" t="s">
        <v>603</v>
      </c>
      <c r="C2603" s="146"/>
      <c r="D2603" s="136"/>
      <c r="E2603" s="136"/>
      <c r="F2603" s="136"/>
      <c r="G2603" s="136"/>
      <c r="H2603" s="137"/>
    </row>
    <row r="2604" spans="1:8" x14ac:dyDescent="0.2">
      <c r="A2604" s="96">
        <v>26</v>
      </c>
      <c r="B2604" s="145" t="s">
        <v>603</v>
      </c>
      <c r="C2604" s="146"/>
      <c r="D2604" s="136"/>
      <c r="E2604" s="136"/>
      <c r="F2604" s="136"/>
      <c r="G2604" s="136"/>
      <c r="H2604" s="137"/>
    </row>
    <row r="2605" spans="1:8" x14ac:dyDescent="0.2">
      <c r="A2605" s="96">
        <v>27</v>
      </c>
      <c r="B2605" s="145" t="s">
        <v>603</v>
      </c>
      <c r="C2605" s="146"/>
      <c r="D2605" s="136"/>
      <c r="E2605" s="136"/>
      <c r="F2605" s="136"/>
      <c r="G2605" s="136"/>
      <c r="H2605" s="137"/>
    </row>
    <row r="2606" spans="1:8" x14ac:dyDescent="0.2">
      <c r="A2606" s="96">
        <v>28</v>
      </c>
      <c r="B2606" s="145" t="s">
        <v>603</v>
      </c>
      <c r="C2606" s="146"/>
      <c r="D2606" s="141"/>
      <c r="E2606" s="141"/>
      <c r="F2606" s="141"/>
      <c r="G2606" s="141"/>
      <c r="H2606" s="142"/>
    </row>
    <row r="2607" spans="1:8" x14ac:dyDescent="0.2">
      <c r="A2607" s="96">
        <v>29</v>
      </c>
      <c r="B2607" s="145" t="s">
        <v>603</v>
      </c>
      <c r="C2607" s="146"/>
      <c r="D2607" s="136"/>
      <c r="E2607" s="136"/>
      <c r="F2607" s="136"/>
      <c r="G2607" s="136"/>
      <c r="H2607" s="137"/>
    </row>
    <row r="2608" spans="1:8" x14ac:dyDescent="0.2">
      <c r="A2608" s="96">
        <v>30</v>
      </c>
      <c r="B2608" s="145" t="s">
        <v>603</v>
      </c>
      <c r="C2608" s="146"/>
      <c r="D2608" s="141"/>
      <c r="E2608" s="141"/>
      <c r="F2608" s="136"/>
      <c r="G2608" s="136"/>
      <c r="H2608" s="137"/>
    </row>
    <row r="2609" spans="1:8" x14ac:dyDescent="0.2">
      <c r="A2609" s="96">
        <v>31</v>
      </c>
      <c r="B2609" s="145" t="s">
        <v>603</v>
      </c>
      <c r="C2609" s="146"/>
      <c r="D2609" s="141"/>
      <c r="E2609" s="141"/>
      <c r="F2609" s="136"/>
      <c r="G2609" s="136"/>
      <c r="H2609" s="137"/>
    </row>
    <row r="2610" spans="1:8" ht="13.5" thickBot="1" x14ac:dyDescent="0.25">
      <c r="A2610" s="103">
        <v>32</v>
      </c>
      <c r="B2610" s="147" t="s">
        <v>603</v>
      </c>
      <c r="C2610" s="148"/>
      <c r="D2610" s="143"/>
      <c r="E2610" s="143"/>
      <c r="F2610" s="143"/>
      <c r="G2610" s="143"/>
      <c r="H2610" s="144"/>
    </row>
    <row r="2612" spans="1:8" x14ac:dyDescent="0.2">
      <c r="H2612" s="151" t="s">
        <v>639</v>
      </c>
    </row>
    <row r="2613" spans="1:8" ht="13.5" thickBot="1" x14ac:dyDescent="0.25"/>
    <row r="2614" spans="1:8" ht="18" x14ac:dyDescent="0.25">
      <c r="A2614" s="24" t="str">
        <f>CONCATENATE('Basic Data Input'!$B$5," COUNTY")</f>
        <v>___________ COUNTY</v>
      </c>
      <c r="B2614" s="25"/>
      <c r="C2614" s="25"/>
      <c r="D2614" s="25"/>
      <c r="E2614" s="25"/>
      <c r="F2614" s="26"/>
      <c r="G2614" s="79" t="s">
        <v>26</v>
      </c>
      <c r="H2614" s="80" t="s">
        <v>27</v>
      </c>
    </row>
    <row r="2615" spans="1:8" x14ac:dyDescent="0.2">
      <c r="F2615" s="81" t="s">
        <v>28</v>
      </c>
      <c r="G2615" s="82">
        <v>100</v>
      </c>
      <c r="H2615" s="83" t="s">
        <v>29</v>
      </c>
    </row>
    <row r="2616" spans="1:8" ht="13.5" thickBot="1" x14ac:dyDescent="0.25">
      <c r="F2616" s="84" t="s">
        <v>30</v>
      </c>
      <c r="G2616" s="85">
        <f>G2572</f>
        <v>0</v>
      </c>
      <c r="H2616" s="86">
        <f>H2572</f>
        <v>0</v>
      </c>
    </row>
    <row r="2617" spans="1:8" x14ac:dyDescent="0.2">
      <c r="A2617" s="87" t="s">
        <v>840</v>
      </c>
      <c r="H2617" s="88"/>
    </row>
    <row r="2618" spans="1:8" ht="13.5" thickBot="1" x14ac:dyDescent="0.25"/>
    <row r="2619" spans="1:8" x14ac:dyDescent="0.2">
      <c r="A2619" s="89"/>
      <c r="B2619" s="90"/>
      <c r="C2619" s="91"/>
      <c r="D2619" s="38"/>
      <c r="E2619" s="38"/>
      <c r="F2619" s="194" t="str">
        <f>F2575</f>
        <v>Estimated Disbursements Ensuing Year 2026 - 2027</v>
      </c>
      <c r="G2619" s="39"/>
      <c r="H2619" s="40"/>
    </row>
    <row r="2620" spans="1:8" x14ac:dyDescent="0.2">
      <c r="A2620" s="92"/>
      <c r="B2620" s="43" t="s">
        <v>26</v>
      </c>
      <c r="C2620" s="93"/>
      <c r="D2620" s="43" t="s">
        <v>13</v>
      </c>
      <c r="E2620" s="43" t="s">
        <v>13</v>
      </c>
      <c r="F2620" s="43" t="s">
        <v>31</v>
      </c>
      <c r="G2620" s="43" t="s">
        <v>32</v>
      </c>
      <c r="H2620" s="44"/>
    </row>
    <row r="2621" spans="1:8" x14ac:dyDescent="0.2">
      <c r="A2621" s="94"/>
      <c r="B2621" s="48" t="s">
        <v>33</v>
      </c>
      <c r="C2621" s="95"/>
      <c r="D2621" s="193" t="str">
        <f>D2577</f>
        <v>2024 - 2025</v>
      </c>
      <c r="E2621" s="193" t="str">
        <f>E2577</f>
        <v>2025 - 2026</v>
      </c>
      <c r="F2621" s="43" t="s">
        <v>34</v>
      </c>
      <c r="G2621" s="43" t="s">
        <v>35</v>
      </c>
      <c r="H2621" s="44" t="s">
        <v>36</v>
      </c>
    </row>
    <row r="2622" spans="1:8" x14ac:dyDescent="0.2">
      <c r="A2622" s="96"/>
      <c r="B2622" s="179" t="s">
        <v>365</v>
      </c>
      <c r="C2622" s="180" t="s">
        <v>288</v>
      </c>
      <c r="D2622" s="52">
        <v>1</v>
      </c>
      <c r="E2622" s="52">
        <v>2</v>
      </c>
      <c r="F2622" s="52">
        <v>3</v>
      </c>
      <c r="G2622" s="52">
        <v>4</v>
      </c>
      <c r="H2622" s="53">
        <v>5</v>
      </c>
    </row>
    <row r="2623" spans="1:8" x14ac:dyDescent="0.2">
      <c r="A2623" s="96">
        <v>1</v>
      </c>
      <c r="B2623" s="145" t="s">
        <v>603</v>
      </c>
      <c r="C2623" s="146"/>
      <c r="D2623" s="136"/>
      <c r="E2623" s="136"/>
      <c r="F2623" s="136"/>
      <c r="G2623" s="136"/>
      <c r="H2623" s="137"/>
    </row>
    <row r="2624" spans="1:8" x14ac:dyDescent="0.2">
      <c r="A2624" s="96">
        <v>2</v>
      </c>
      <c r="B2624" s="145" t="s">
        <v>603</v>
      </c>
      <c r="C2624" s="146"/>
      <c r="D2624" s="136"/>
      <c r="E2624" s="136"/>
      <c r="F2624" s="136"/>
      <c r="G2624" s="136"/>
      <c r="H2624" s="137"/>
    </row>
    <row r="2625" spans="1:8" x14ac:dyDescent="0.2">
      <c r="A2625" s="96">
        <v>3</v>
      </c>
      <c r="B2625" s="145" t="s">
        <v>603</v>
      </c>
      <c r="C2625" s="146"/>
      <c r="D2625" s="141"/>
      <c r="E2625" s="141"/>
      <c r="F2625" s="141"/>
      <c r="G2625" s="141"/>
      <c r="H2625" s="142"/>
    </row>
    <row r="2626" spans="1:8" x14ac:dyDescent="0.2">
      <c r="A2626" s="96">
        <v>4</v>
      </c>
      <c r="B2626" s="179"/>
      <c r="C2626" s="180" t="s">
        <v>289</v>
      </c>
      <c r="D2626" s="99">
        <f>SUM(D2594:D2610,D2623:D2625)</f>
        <v>0</v>
      </c>
      <c r="E2626" s="99">
        <f>SUM(E2594:E2610,E2623:E2625)</f>
        <v>0</v>
      </c>
      <c r="F2626" s="99">
        <f>SUM(F2594:F2610,F2623:F2625)</f>
        <v>0</v>
      </c>
      <c r="G2626" s="99">
        <f>SUM(G2594:G2610,G2623:G2625)</f>
        <v>0</v>
      </c>
      <c r="H2626" s="100">
        <f>SUM(H2594:H2610,H2623:H2625)</f>
        <v>0</v>
      </c>
    </row>
    <row r="2627" spans="1:8" x14ac:dyDescent="0.2">
      <c r="A2627" s="96">
        <v>5</v>
      </c>
      <c r="B2627" s="179" t="s">
        <v>727</v>
      </c>
      <c r="C2627" s="180" t="s">
        <v>290</v>
      </c>
      <c r="D2627" s="429"/>
      <c r="E2627" s="429"/>
      <c r="F2627" s="429"/>
      <c r="G2627" s="429"/>
      <c r="H2627" s="430"/>
    </row>
    <row r="2628" spans="1:8" x14ac:dyDescent="0.2">
      <c r="A2628" s="96">
        <v>6</v>
      </c>
      <c r="B2628" s="179" t="s">
        <v>291</v>
      </c>
      <c r="C2628" s="180" t="s">
        <v>292</v>
      </c>
      <c r="D2628" s="136"/>
      <c r="E2628" s="136"/>
      <c r="F2628" s="136"/>
      <c r="G2628" s="136"/>
      <c r="H2628" s="137"/>
    </row>
    <row r="2629" spans="1:8" x14ac:dyDescent="0.2">
      <c r="A2629" s="96">
        <v>7</v>
      </c>
      <c r="B2629" s="145" t="s">
        <v>604</v>
      </c>
      <c r="C2629" s="146"/>
      <c r="D2629" s="136"/>
      <c r="E2629" s="136"/>
      <c r="F2629" s="136"/>
      <c r="G2629" s="136"/>
      <c r="H2629" s="137"/>
    </row>
    <row r="2630" spans="1:8" x14ac:dyDescent="0.2">
      <c r="A2630" s="96">
        <v>8</v>
      </c>
      <c r="B2630" s="145" t="s">
        <v>604</v>
      </c>
      <c r="C2630" s="146"/>
      <c r="D2630" s="136"/>
      <c r="E2630" s="136"/>
      <c r="F2630" s="136"/>
      <c r="G2630" s="136"/>
      <c r="H2630" s="137"/>
    </row>
    <row r="2631" spans="1:8" x14ac:dyDescent="0.2">
      <c r="A2631" s="96">
        <v>9</v>
      </c>
      <c r="B2631" s="145" t="s">
        <v>604</v>
      </c>
      <c r="C2631" s="146"/>
      <c r="D2631" s="136"/>
      <c r="E2631" s="136"/>
      <c r="F2631" s="136"/>
      <c r="G2631" s="136"/>
      <c r="H2631" s="137"/>
    </row>
    <row r="2632" spans="1:8" x14ac:dyDescent="0.2">
      <c r="A2632" s="96">
        <v>10</v>
      </c>
      <c r="B2632" s="145" t="s">
        <v>604</v>
      </c>
      <c r="C2632" s="146"/>
      <c r="D2632" s="136"/>
      <c r="E2632" s="136"/>
      <c r="F2632" s="136"/>
      <c r="G2632" s="136"/>
      <c r="H2632" s="137"/>
    </row>
    <row r="2633" spans="1:8" x14ac:dyDescent="0.2">
      <c r="A2633" s="96">
        <v>11</v>
      </c>
      <c r="B2633" s="179"/>
      <c r="C2633" s="180" t="s">
        <v>293</v>
      </c>
      <c r="D2633" s="99">
        <f>SUM(D2628:D2632)</f>
        <v>0</v>
      </c>
      <c r="E2633" s="99">
        <f>SUM(E2628:E2632)</f>
        <v>0</v>
      </c>
      <c r="F2633" s="99">
        <f>SUM(F2628:F2632)</f>
        <v>0</v>
      </c>
      <c r="G2633" s="99">
        <f>SUM(G2628:G2632)</f>
        <v>0</v>
      </c>
      <c r="H2633" s="100">
        <f>SUM(H2628:H2632)</f>
        <v>0</v>
      </c>
    </row>
    <row r="2634" spans="1:8" x14ac:dyDescent="0.2">
      <c r="A2634" s="96">
        <v>12</v>
      </c>
      <c r="B2634" s="179" t="s">
        <v>738</v>
      </c>
      <c r="C2634" s="180" t="s">
        <v>294</v>
      </c>
      <c r="D2634" s="429"/>
      <c r="E2634" s="429"/>
      <c r="F2634" s="429"/>
      <c r="G2634" s="429"/>
      <c r="H2634" s="430"/>
    </row>
    <row r="2635" spans="1:8" x14ac:dyDescent="0.2">
      <c r="A2635" s="96">
        <v>13</v>
      </c>
      <c r="B2635" s="179" t="s">
        <v>295</v>
      </c>
      <c r="C2635" s="180" t="s">
        <v>296</v>
      </c>
      <c r="D2635" s="136"/>
      <c r="E2635" s="136"/>
      <c r="F2635" s="136"/>
      <c r="G2635" s="136"/>
      <c r="H2635" s="137"/>
    </row>
    <row r="2636" spans="1:8" x14ac:dyDescent="0.2">
      <c r="A2636" s="96">
        <v>14</v>
      </c>
      <c r="B2636" s="145" t="s">
        <v>605</v>
      </c>
      <c r="C2636" s="146"/>
      <c r="D2636" s="141"/>
      <c r="E2636" s="141"/>
      <c r="F2636" s="141"/>
      <c r="G2636" s="141"/>
      <c r="H2636" s="142"/>
    </row>
    <row r="2637" spans="1:8" x14ac:dyDescent="0.2">
      <c r="A2637" s="96">
        <v>15</v>
      </c>
      <c r="B2637" s="145" t="s">
        <v>605</v>
      </c>
      <c r="C2637" s="146"/>
      <c r="D2637" s="141"/>
      <c r="E2637" s="141"/>
      <c r="F2637" s="141"/>
      <c r="G2637" s="141"/>
      <c r="H2637" s="142"/>
    </row>
    <row r="2638" spans="1:8" x14ac:dyDescent="0.2">
      <c r="A2638" s="96">
        <v>16</v>
      </c>
      <c r="B2638" s="179"/>
      <c r="C2638" s="180" t="s">
        <v>297</v>
      </c>
      <c r="D2638" s="99">
        <f>SUM(D2635:D2637)</f>
        <v>0</v>
      </c>
      <c r="E2638" s="99">
        <f>SUM(E2635:E2637)</f>
        <v>0</v>
      </c>
      <c r="F2638" s="99">
        <f>SUM(F2635:F2637)</f>
        <v>0</v>
      </c>
      <c r="G2638" s="99">
        <f>SUM(G2635:G2637)</f>
        <v>0</v>
      </c>
      <c r="H2638" s="100">
        <f>SUM(H2635:H2637)</f>
        <v>0</v>
      </c>
    </row>
    <row r="2639" spans="1:8" x14ac:dyDescent="0.2">
      <c r="A2639" s="96">
        <v>17</v>
      </c>
      <c r="B2639" s="179" t="s">
        <v>739</v>
      </c>
      <c r="C2639" s="180" t="s">
        <v>298</v>
      </c>
      <c r="D2639" s="429"/>
      <c r="E2639" s="429"/>
      <c r="F2639" s="429"/>
      <c r="G2639" s="429"/>
      <c r="H2639" s="430"/>
    </row>
    <row r="2640" spans="1:8" x14ac:dyDescent="0.2">
      <c r="A2640" s="96">
        <v>18</v>
      </c>
      <c r="B2640" s="179" t="s">
        <v>301</v>
      </c>
      <c r="C2640" s="180" t="s">
        <v>302</v>
      </c>
      <c r="D2640" s="136"/>
      <c r="E2640" s="136"/>
      <c r="F2640" s="136"/>
      <c r="G2640" s="136"/>
      <c r="H2640" s="137"/>
    </row>
    <row r="2641" spans="1:8" x14ac:dyDescent="0.2">
      <c r="A2641" s="96">
        <v>19</v>
      </c>
      <c r="B2641" s="179" t="s">
        <v>332</v>
      </c>
      <c r="C2641" s="180" t="s">
        <v>300</v>
      </c>
      <c r="D2641" s="136"/>
      <c r="E2641" s="136"/>
      <c r="F2641" s="136"/>
      <c r="G2641" s="136"/>
      <c r="H2641" s="137"/>
    </row>
    <row r="2642" spans="1:8" x14ac:dyDescent="0.2">
      <c r="A2642" s="96">
        <v>20</v>
      </c>
      <c r="B2642" s="145" t="s">
        <v>606</v>
      </c>
      <c r="C2642" s="146"/>
      <c r="D2642" s="141"/>
      <c r="E2642" s="141"/>
      <c r="F2642" s="141"/>
      <c r="G2642" s="141"/>
      <c r="H2642" s="142"/>
    </row>
    <row r="2643" spans="1:8" x14ac:dyDescent="0.2">
      <c r="A2643" s="96">
        <v>21</v>
      </c>
      <c r="B2643" s="145" t="s">
        <v>606</v>
      </c>
      <c r="C2643" s="146"/>
      <c r="D2643" s="136"/>
      <c r="E2643" s="136"/>
      <c r="F2643" s="136"/>
      <c r="G2643" s="136"/>
      <c r="H2643" s="137"/>
    </row>
    <row r="2644" spans="1:8" x14ac:dyDescent="0.2">
      <c r="A2644" s="96">
        <v>22</v>
      </c>
      <c r="B2644" s="145" t="s">
        <v>606</v>
      </c>
      <c r="C2644" s="146"/>
      <c r="D2644" s="141"/>
      <c r="E2644" s="141"/>
      <c r="F2644" s="141"/>
      <c r="G2644" s="141"/>
      <c r="H2644" s="142"/>
    </row>
    <row r="2645" spans="1:8" x14ac:dyDescent="0.2">
      <c r="A2645" s="96">
        <v>23</v>
      </c>
      <c r="B2645" s="145" t="s">
        <v>606</v>
      </c>
      <c r="C2645" s="146"/>
      <c r="D2645" s="141"/>
      <c r="E2645" s="141"/>
      <c r="F2645" s="141"/>
      <c r="G2645" s="141"/>
      <c r="H2645" s="142"/>
    </row>
    <row r="2646" spans="1:8" x14ac:dyDescent="0.2">
      <c r="A2646" s="96">
        <v>24</v>
      </c>
      <c r="B2646" s="179"/>
      <c r="C2646" s="180" t="s">
        <v>307</v>
      </c>
      <c r="D2646" s="99">
        <f>SUM(D2640:D2645)</f>
        <v>0</v>
      </c>
      <c r="E2646" s="99">
        <f>SUM(E2640:E2645)</f>
        <v>0</v>
      </c>
      <c r="F2646" s="99">
        <f>SUM(F2640:F2645)</f>
        <v>0</v>
      </c>
      <c r="G2646" s="99">
        <f>SUM(G2640:G2645)</f>
        <v>0</v>
      </c>
      <c r="H2646" s="100">
        <f>SUM(H2640:H2645)</f>
        <v>0</v>
      </c>
    </row>
    <row r="2647" spans="1:8" ht="13.5" thickBot="1" x14ac:dyDescent="0.25">
      <c r="A2647" s="103">
        <v>25</v>
      </c>
      <c r="B2647" s="185"/>
      <c r="C2647" s="187" t="s">
        <v>841</v>
      </c>
      <c r="D2647" s="106">
        <f>D2592+D2626+D2633+D2638+D2646</f>
        <v>0</v>
      </c>
      <c r="E2647" s="106">
        <f>E2592+E2626+E2633+E2638+E2646</f>
        <v>0</v>
      </c>
      <c r="F2647" s="106">
        <f>F2592+F2626+F2633+F2638+F2646</f>
        <v>0</v>
      </c>
      <c r="G2647" s="106">
        <f>G2592+G2626+G2633+G2638+G2646</f>
        <v>0</v>
      </c>
      <c r="H2647" s="107">
        <f>H2592+H2626+H2633+H2638+H2646</f>
        <v>0</v>
      </c>
    </row>
    <row r="2648" spans="1:8" x14ac:dyDescent="0.2">
      <c r="C2648" s="87" t="s">
        <v>780</v>
      </c>
    </row>
    <row r="2649" spans="1:8" hidden="1" x14ac:dyDescent="0.2">
      <c r="H2649" s="88"/>
    </row>
    <row r="2650" spans="1:8" x14ac:dyDescent="0.2">
      <c r="B2650" s="87" t="s">
        <v>309</v>
      </c>
    </row>
    <row r="2652" spans="1:8" x14ac:dyDescent="0.2">
      <c r="B2652" s="109" t="str">
        <f>B2564</f>
        <v>Request is hereby made for the adoption of the estimated budget disbursements for the fiscal year July 1, 2026, through June 30, 2027, as indicated in Column (3).</v>
      </c>
      <c r="C2652" s="87"/>
    </row>
    <row r="2654" spans="1:8" x14ac:dyDescent="0.2">
      <c r="C2654" s="138" t="s">
        <v>1016</v>
      </c>
      <c r="D2654" s="138" t="s">
        <v>310</v>
      </c>
      <c r="E2654" s="138"/>
      <c r="F2654" s="78" t="s">
        <v>311</v>
      </c>
    </row>
    <row r="2655" spans="1:8" x14ac:dyDescent="0.2">
      <c r="D2655" s="78" t="s">
        <v>312</v>
      </c>
      <c r="F2655" s="78" t="s">
        <v>313</v>
      </c>
    </row>
    <row r="2656" spans="1:8" x14ac:dyDescent="0.2">
      <c r="D2656" s="4"/>
      <c r="E2656" s="4"/>
      <c r="F2656" s="4"/>
      <c r="H2656" s="151" t="s">
        <v>640</v>
      </c>
    </row>
    <row r="2657" spans="1:8" ht="9" customHeight="1" thickBot="1" x14ac:dyDescent="0.25"/>
    <row r="2658" spans="1:8" ht="18" x14ac:dyDescent="0.25">
      <c r="A2658" s="24" t="str">
        <f>CONCATENATE('Basic Data Input'!$B$5," COUNTY")</f>
        <v>___________ COUNTY</v>
      </c>
      <c r="B2658" s="25"/>
      <c r="C2658" s="25"/>
      <c r="D2658" s="25"/>
      <c r="E2658" s="25"/>
      <c r="F2658" s="26"/>
      <c r="G2658" s="79" t="s">
        <v>26</v>
      </c>
      <c r="H2658" s="80" t="s">
        <v>27</v>
      </c>
    </row>
    <row r="2659" spans="1:8" x14ac:dyDescent="0.2">
      <c r="F2659" s="81" t="s">
        <v>28</v>
      </c>
      <c r="G2659" s="82">
        <v>100</v>
      </c>
      <c r="H2659" s="83" t="s">
        <v>29</v>
      </c>
    </row>
    <row r="2660" spans="1:8" ht="13.5" thickBot="1" x14ac:dyDescent="0.25">
      <c r="F2660" s="84" t="s">
        <v>30</v>
      </c>
      <c r="G2660" s="149"/>
      <c r="H2660" s="150"/>
    </row>
    <row r="2661" spans="1:8" x14ac:dyDescent="0.2">
      <c r="A2661" s="87" t="s">
        <v>840</v>
      </c>
      <c r="H2661" s="88"/>
    </row>
    <row r="2662" spans="1:8" ht="13.5" thickBot="1" x14ac:dyDescent="0.25"/>
    <row r="2663" spans="1:8" x14ac:dyDescent="0.2">
      <c r="A2663" s="89"/>
      <c r="B2663" s="90"/>
      <c r="C2663" s="91"/>
      <c r="D2663" s="38"/>
      <c r="E2663" s="38"/>
      <c r="F2663" s="194" t="str">
        <f>F2575</f>
        <v>Estimated Disbursements Ensuing Year 2026 - 2027</v>
      </c>
      <c r="G2663" s="39"/>
      <c r="H2663" s="40"/>
    </row>
    <row r="2664" spans="1:8" x14ac:dyDescent="0.2">
      <c r="A2664" s="92"/>
      <c r="B2664" s="43" t="s">
        <v>26</v>
      </c>
      <c r="C2664" s="93"/>
      <c r="D2664" s="43" t="s">
        <v>13</v>
      </c>
      <c r="E2664" s="43" t="s">
        <v>13</v>
      </c>
      <c r="F2664" s="43" t="s">
        <v>31</v>
      </c>
      <c r="G2664" s="43" t="s">
        <v>32</v>
      </c>
      <c r="H2664" s="44"/>
    </row>
    <row r="2665" spans="1:8" x14ac:dyDescent="0.2">
      <c r="A2665" s="94"/>
      <c r="B2665" s="48" t="s">
        <v>33</v>
      </c>
      <c r="C2665" s="95"/>
      <c r="D2665" s="193" t="str">
        <f>D2577</f>
        <v>2024 - 2025</v>
      </c>
      <c r="E2665" s="193" t="str">
        <f>E2577</f>
        <v>2025 - 2026</v>
      </c>
      <c r="F2665" s="43" t="s">
        <v>34</v>
      </c>
      <c r="G2665" s="43" t="s">
        <v>35</v>
      </c>
      <c r="H2665" s="44" t="s">
        <v>36</v>
      </c>
    </row>
    <row r="2666" spans="1:8" x14ac:dyDescent="0.2">
      <c r="A2666" s="96"/>
      <c r="B2666" s="97"/>
      <c r="C2666" s="98"/>
      <c r="D2666" s="52">
        <v>1</v>
      </c>
      <c r="E2666" s="52">
        <v>2</v>
      </c>
      <c r="F2666" s="52">
        <v>3</v>
      </c>
      <c r="G2666" s="52">
        <v>4</v>
      </c>
      <c r="H2666" s="53">
        <v>5</v>
      </c>
    </row>
    <row r="2667" spans="1:8" x14ac:dyDescent="0.2">
      <c r="A2667" s="96">
        <v>1</v>
      </c>
      <c r="B2667" s="179" t="s">
        <v>250</v>
      </c>
      <c r="C2667" s="180" t="s">
        <v>241</v>
      </c>
      <c r="D2667" s="435"/>
      <c r="E2667" s="435"/>
      <c r="F2667" s="435"/>
      <c r="G2667" s="435"/>
      <c r="H2667" s="436"/>
    </row>
    <row r="2668" spans="1:8" x14ac:dyDescent="0.2">
      <c r="A2668" s="96">
        <v>2</v>
      </c>
      <c r="B2668" s="145" t="s">
        <v>602</v>
      </c>
      <c r="C2668" s="146"/>
      <c r="D2668" s="136"/>
      <c r="E2668" s="136"/>
      <c r="F2668" s="136"/>
      <c r="G2668" s="136"/>
      <c r="H2668" s="137"/>
    </row>
    <row r="2669" spans="1:8" x14ac:dyDescent="0.2">
      <c r="A2669" s="96">
        <v>3</v>
      </c>
      <c r="B2669" s="145" t="s">
        <v>602</v>
      </c>
      <c r="C2669" s="146"/>
      <c r="D2669" s="141"/>
      <c r="E2669" s="141"/>
      <c r="F2669" s="141"/>
      <c r="G2669" s="141"/>
      <c r="H2669" s="142"/>
    </row>
    <row r="2670" spans="1:8" x14ac:dyDescent="0.2">
      <c r="A2670" s="96">
        <v>4</v>
      </c>
      <c r="B2670" s="145" t="s">
        <v>602</v>
      </c>
      <c r="C2670" s="146"/>
      <c r="D2670" s="136"/>
      <c r="E2670" s="136"/>
      <c r="F2670" s="136"/>
      <c r="G2670" s="136"/>
      <c r="H2670" s="137"/>
    </row>
    <row r="2671" spans="1:8" x14ac:dyDescent="0.2">
      <c r="A2671" s="96">
        <v>5</v>
      </c>
      <c r="B2671" s="145" t="s">
        <v>602</v>
      </c>
      <c r="C2671" s="146"/>
      <c r="D2671" s="141"/>
      <c r="E2671" s="141"/>
      <c r="F2671" s="141"/>
      <c r="G2671" s="141"/>
      <c r="H2671" s="142"/>
    </row>
    <row r="2672" spans="1:8" x14ac:dyDescent="0.2">
      <c r="A2672" s="96">
        <v>6</v>
      </c>
      <c r="B2672" s="145" t="s">
        <v>602</v>
      </c>
      <c r="C2672" s="146"/>
      <c r="D2672" s="136"/>
      <c r="E2672" s="136"/>
      <c r="F2672" s="136"/>
      <c r="G2672" s="136"/>
      <c r="H2672" s="137"/>
    </row>
    <row r="2673" spans="1:8" x14ac:dyDescent="0.2">
      <c r="A2673" s="96">
        <v>7</v>
      </c>
      <c r="B2673" s="145" t="s">
        <v>602</v>
      </c>
      <c r="C2673" s="146"/>
      <c r="D2673" s="136"/>
      <c r="E2673" s="136"/>
      <c r="F2673" s="136"/>
      <c r="G2673" s="136"/>
      <c r="H2673" s="137"/>
    </row>
    <row r="2674" spans="1:8" x14ac:dyDescent="0.2">
      <c r="A2674" s="96">
        <v>8</v>
      </c>
      <c r="B2674" s="145" t="s">
        <v>602</v>
      </c>
      <c r="C2674" s="146"/>
      <c r="D2674" s="136"/>
      <c r="E2674" s="136"/>
      <c r="F2674" s="136"/>
      <c r="G2674" s="136"/>
      <c r="H2674" s="137"/>
    </row>
    <row r="2675" spans="1:8" x14ac:dyDescent="0.2">
      <c r="A2675" s="96">
        <v>9</v>
      </c>
      <c r="B2675" s="145" t="s">
        <v>602</v>
      </c>
      <c r="C2675" s="146"/>
      <c r="D2675" s="136"/>
      <c r="E2675" s="136"/>
      <c r="F2675" s="136"/>
      <c r="G2675" s="136"/>
      <c r="H2675" s="137"/>
    </row>
    <row r="2676" spans="1:8" x14ac:dyDescent="0.2">
      <c r="A2676" s="96">
        <v>10</v>
      </c>
      <c r="B2676" s="145" t="s">
        <v>602</v>
      </c>
      <c r="C2676" s="146"/>
      <c r="D2676" s="136"/>
      <c r="E2676" s="136"/>
      <c r="F2676" s="136"/>
      <c r="G2676" s="136"/>
      <c r="H2676" s="137"/>
    </row>
    <row r="2677" spans="1:8" x14ac:dyDescent="0.2">
      <c r="A2677" s="96">
        <v>11</v>
      </c>
      <c r="B2677" s="145" t="s">
        <v>602</v>
      </c>
      <c r="C2677" s="146"/>
      <c r="D2677" s="136"/>
      <c r="E2677" s="136"/>
      <c r="F2677" s="136"/>
      <c r="G2677" s="136"/>
      <c r="H2677" s="137"/>
    </row>
    <row r="2678" spans="1:8" x14ac:dyDescent="0.2">
      <c r="A2678" s="96">
        <v>12</v>
      </c>
      <c r="B2678" s="145" t="s">
        <v>602</v>
      </c>
      <c r="C2678" s="146"/>
      <c r="D2678" s="136"/>
      <c r="E2678" s="136"/>
      <c r="F2678" s="136"/>
      <c r="G2678" s="136"/>
      <c r="H2678" s="137"/>
    </row>
    <row r="2679" spans="1:8" x14ac:dyDescent="0.2">
      <c r="A2679" s="96">
        <v>13</v>
      </c>
      <c r="B2679" s="145" t="s">
        <v>602</v>
      </c>
      <c r="C2679" s="146"/>
      <c r="D2679" s="136"/>
      <c r="E2679" s="136"/>
      <c r="F2679" s="136"/>
      <c r="G2679" s="136"/>
      <c r="H2679" s="137"/>
    </row>
    <row r="2680" spans="1:8" x14ac:dyDescent="0.2">
      <c r="A2680" s="96">
        <v>14</v>
      </c>
      <c r="B2680" s="179"/>
      <c r="C2680" s="180" t="s">
        <v>261</v>
      </c>
      <c r="D2680" s="101">
        <f>SUM(D2668:D2679)</f>
        <v>0</v>
      </c>
      <c r="E2680" s="101">
        <f>SUM(E2668:E2679)</f>
        <v>0</v>
      </c>
      <c r="F2680" s="101">
        <f>SUM(F2668:F2679)</f>
        <v>0</v>
      </c>
      <c r="G2680" s="101">
        <f>SUM(G2668:G2679)</f>
        <v>0</v>
      </c>
      <c r="H2680" s="102">
        <f>SUM(H2668:H2679)</f>
        <v>0</v>
      </c>
    </row>
    <row r="2681" spans="1:8" x14ac:dyDescent="0.2">
      <c r="A2681" s="96">
        <v>15</v>
      </c>
      <c r="B2681" s="179" t="s">
        <v>365</v>
      </c>
      <c r="C2681" s="180" t="s">
        <v>263</v>
      </c>
      <c r="D2681" s="429"/>
      <c r="E2681" s="429"/>
      <c r="F2681" s="429"/>
      <c r="G2681" s="429"/>
      <c r="H2681" s="430"/>
    </row>
    <row r="2682" spans="1:8" x14ac:dyDescent="0.2">
      <c r="A2682" s="96">
        <v>16</v>
      </c>
      <c r="B2682" s="145" t="s">
        <v>603</v>
      </c>
      <c r="C2682" s="146"/>
      <c r="D2682" s="136"/>
      <c r="E2682" s="136"/>
      <c r="F2682" s="136"/>
      <c r="G2682" s="136"/>
      <c r="H2682" s="137"/>
    </row>
    <row r="2683" spans="1:8" x14ac:dyDescent="0.2">
      <c r="A2683" s="96">
        <v>17</v>
      </c>
      <c r="B2683" s="145" t="s">
        <v>603</v>
      </c>
      <c r="C2683" s="146"/>
      <c r="D2683" s="136"/>
      <c r="E2683" s="136"/>
      <c r="F2683" s="136"/>
      <c r="G2683" s="136"/>
      <c r="H2683" s="137"/>
    </row>
    <row r="2684" spans="1:8" x14ac:dyDescent="0.2">
      <c r="A2684" s="96">
        <v>18</v>
      </c>
      <c r="B2684" s="145" t="s">
        <v>603</v>
      </c>
      <c r="C2684" s="146"/>
      <c r="D2684" s="136"/>
      <c r="E2684" s="136"/>
      <c r="F2684" s="136"/>
      <c r="G2684" s="136"/>
      <c r="H2684" s="137"/>
    </row>
    <row r="2685" spans="1:8" x14ac:dyDescent="0.2">
      <c r="A2685" s="96">
        <v>19</v>
      </c>
      <c r="B2685" s="145" t="s">
        <v>603</v>
      </c>
      <c r="C2685" s="146"/>
      <c r="D2685" s="136"/>
      <c r="E2685" s="136"/>
      <c r="F2685" s="136"/>
      <c r="G2685" s="136"/>
      <c r="H2685" s="137"/>
    </row>
    <row r="2686" spans="1:8" x14ac:dyDescent="0.2">
      <c r="A2686" s="96">
        <v>20</v>
      </c>
      <c r="B2686" s="145" t="s">
        <v>603</v>
      </c>
      <c r="C2686" s="146"/>
      <c r="D2686" s="141"/>
      <c r="E2686" s="141"/>
      <c r="F2686" s="141"/>
      <c r="G2686" s="141"/>
      <c r="H2686" s="142"/>
    </row>
    <row r="2687" spans="1:8" x14ac:dyDescent="0.2">
      <c r="A2687" s="96">
        <v>21</v>
      </c>
      <c r="B2687" s="145" t="s">
        <v>603</v>
      </c>
      <c r="C2687" s="146"/>
      <c r="D2687" s="136"/>
      <c r="E2687" s="136"/>
      <c r="F2687" s="136"/>
      <c r="G2687" s="136"/>
      <c r="H2687" s="137"/>
    </row>
    <row r="2688" spans="1:8" x14ac:dyDescent="0.2">
      <c r="A2688" s="96">
        <v>22</v>
      </c>
      <c r="B2688" s="145" t="s">
        <v>603</v>
      </c>
      <c r="C2688" s="146"/>
      <c r="D2688" s="141"/>
      <c r="E2688" s="141"/>
      <c r="F2688" s="141"/>
      <c r="G2688" s="141"/>
      <c r="H2688" s="142"/>
    </row>
    <row r="2689" spans="1:8" x14ac:dyDescent="0.2">
      <c r="A2689" s="96">
        <v>23</v>
      </c>
      <c r="B2689" s="145" t="s">
        <v>603</v>
      </c>
      <c r="C2689" s="146"/>
      <c r="D2689" s="141"/>
      <c r="E2689" s="141"/>
      <c r="F2689" s="141"/>
      <c r="G2689" s="141"/>
      <c r="H2689" s="142"/>
    </row>
    <row r="2690" spans="1:8" x14ac:dyDescent="0.2">
      <c r="A2690" s="96">
        <v>24</v>
      </c>
      <c r="B2690" s="145" t="s">
        <v>603</v>
      </c>
      <c r="C2690" s="146"/>
      <c r="D2690" s="136"/>
      <c r="E2690" s="136"/>
      <c r="F2690" s="136"/>
      <c r="G2690" s="136"/>
      <c r="H2690" s="137"/>
    </row>
    <row r="2691" spans="1:8" x14ac:dyDescent="0.2">
      <c r="A2691" s="96">
        <v>25</v>
      </c>
      <c r="B2691" s="145" t="s">
        <v>603</v>
      </c>
      <c r="C2691" s="146"/>
      <c r="D2691" s="136"/>
      <c r="E2691" s="136"/>
      <c r="F2691" s="136"/>
      <c r="G2691" s="136"/>
      <c r="H2691" s="137"/>
    </row>
    <row r="2692" spans="1:8" x14ac:dyDescent="0.2">
      <c r="A2692" s="96">
        <v>26</v>
      </c>
      <c r="B2692" s="145" t="s">
        <v>603</v>
      </c>
      <c r="C2692" s="146"/>
      <c r="D2692" s="136"/>
      <c r="E2692" s="136"/>
      <c r="F2692" s="136"/>
      <c r="G2692" s="136"/>
      <c r="H2692" s="137"/>
    </row>
    <row r="2693" spans="1:8" x14ac:dyDescent="0.2">
      <c r="A2693" s="96">
        <v>27</v>
      </c>
      <c r="B2693" s="145" t="s">
        <v>603</v>
      </c>
      <c r="C2693" s="146"/>
      <c r="D2693" s="136"/>
      <c r="E2693" s="136"/>
      <c r="F2693" s="136"/>
      <c r="G2693" s="136"/>
      <c r="H2693" s="137"/>
    </row>
    <row r="2694" spans="1:8" x14ac:dyDescent="0.2">
      <c r="A2694" s="96">
        <v>28</v>
      </c>
      <c r="B2694" s="145" t="s">
        <v>603</v>
      </c>
      <c r="C2694" s="146"/>
      <c r="D2694" s="141"/>
      <c r="E2694" s="141"/>
      <c r="F2694" s="141"/>
      <c r="G2694" s="141"/>
      <c r="H2694" s="142"/>
    </row>
    <row r="2695" spans="1:8" x14ac:dyDescent="0.2">
      <c r="A2695" s="96">
        <v>29</v>
      </c>
      <c r="B2695" s="145" t="s">
        <v>603</v>
      </c>
      <c r="C2695" s="146"/>
      <c r="D2695" s="136"/>
      <c r="E2695" s="136"/>
      <c r="F2695" s="136"/>
      <c r="G2695" s="136"/>
      <c r="H2695" s="137"/>
    </row>
    <row r="2696" spans="1:8" x14ac:dyDescent="0.2">
      <c r="A2696" s="96">
        <v>30</v>
      </c>
      <c r="B2696" s="145" t="s">
        <v>603</v>
      </c>
      <c r="C2696" s="146"/>
      <c r="D2696" s="141"/>
      <c r="E2696" s="141"/>
      <c r="F2696" s="136"/>
      <c r="G2696" s="136"/>
      <c r="H2696" s="137"/>
    </row>
    <row r="2697" spans="1:8" x14ac:dyDescent="0.2">
      <c r="A2697" s="96">
        <v>31</v>
      </c>
      <c r="B2697" s="145" t="s">
        <v>603</v>
      </c>
      <c r="C2697" s="146"/>
      <c r="D2697" s="141"/>
      <c r="E2697" s="141"/>
      <c r="F2697" s="136"/>
      <c r="G2697" s="136"/>
      <c r="H2697" s="137"/>
    </row>
    <row r="2698" spans="1:8" ht="13.5" thickBot="1" x14ac:dyDescent="0.25">
      <c r="A2698" s="103">
        <v>32</v>
      </c>
      <c r="B2698" s="147" t="s">
        <v>603</v>
      </c>
      <c r="C2698" s="148"/>
      <c r="D2698" s="143"/>
      <c r="E2698" s="143"/>
      <c r="F2698" s="143"/>
      <c r="G2698" s="143"/>
      <c r="H2698" s="144"/>
    </row>
    <row r="2699" spans="1:8" ht="6" customHeight="1" x14ac:dyDescent="0.2"/>
    <row r="2700" spans="1:8" x14ac:dyDescent="0.2">
      <c r="H2700" s="151" t="s">
        <v>639</v>
      </c>
    </row>
    <row r="2701" spans="1:8" ht="13.5" thickBot="1" x14ac:dyDescent="0.25"/>
    <row r="2702" spans="1:8" ht="18" x14ac:dyDescent="0.25">
      <c r="A2702" s="24" t="str">
        <f>CONCATENATE('Basic Data Input'!$B$5," COUNTY")</f>
        <v>___________ COUNTY</v>
      </c>
      <c r="B2702" s="25"/>
      <c r="C2702" s="25"/>
      <c r="D2702" s="25"/>
      <c r="E2702" s="25"/>
      <c r="F2702" s="26"/>
      <c r="G2702" s="79" t="s">
        <v>26</v>
      </c>
      <c r="H2702" s="80" t="s">
        <v>27</v>
      </c>
    </row>
    <row r="2703" spans="1:8" x14ac:dyDescent="0.2">
      <c r="F2703" s="81" t="s">
        <v>28</v>
      </c>
      <c r="G2703" s="82">
        <v>100</v>
      </c>
      <c r="H2703" s="83" t="s">
        <v>29</v>
      </c>
    </row>
    <row r="2704" spans="1:8" ht="13.5" thickBot="1" x14ac:dyDescent="0.25">
      <c r="F2704" s="84" t="s">
        <v>30</v>
      </c>
      <c r="G2704" s="85">
        <f>G2660</f>
        <v>0</v>
      </c>
      <c r="H2704" s="86">
        <f>H2660</f>
        <v>0</v>
      </c>
    </row>
    <row r="2705" spans="1:8" x14ac:dyDescent="0.2">
      <c r="A2705" s="87" t="s">
        <v>840</v>
      </c>
      <c r="H2705" s="88"/>
    </row>
    <row r="2706" spans="1:8" ht="13.5" thickBot="1" x14ac:dyDescent="0.25"/>
    <row r="2707" spans="1:8" x14ac:dyDescent="0.2">
      <c r="A2707" s="89"/>
      <c r="B2707" s="90"/>
      <c r="C2707" s="91"/>
      <c r="D2707" s="38"/>
      <c r="E2707" s="38"/>
      <c r="F2707" s="194" t="str">
        <f>F2575</f>
        <v>Estimated Disbursements Ensuing Year 2026 - 2027</v>
      </c>
      <c r="G2707" s="39"/>
      <c r="H2707" s="40"/>
    </row>
    <row r="2708" spans="1:8" x14ac:dyDescent="0.2">
      <c r="A2708" s="92"/>
      <c r="B2708" s="43" t="s">
        <v>26</v>
      </c>
      <c r="C2708" s="93"/>
      <c r="D2708" s="43" t="s">
        <v>13</v>
      </c>
      <c r="E2708" s="43" t="s">
        <v>13</v>
      </c>
      <c r="F2708" s="43" t="s">
        <v>31</v>
      </c>
      <c r="G2708" s="43" t="s">
        <v>32</v>
      </c>
      <c r="H2708" s="44"/>
    </row>
    <row r="2709" spans="1:8" x14ac:dyDescent="0.2">
      <c r="A2709" s="94"/>
      <c r="B2709" s="48" t="s">
        <v>33</v>
      </c>
      <c r="C2709" s="95"/>
      <c r="D2709" s="193" t="str">
        <f>D2577</f>
        <v>2024 - 2025</v>
      </c>
      <c r="E2709" s="193" t="str">
        <f>E2577</f>
        <v>2025 - 2026</v>
      </c>
      <c r="F2709" s="43" t="s">
        <v>34</v>
      </c>
      <c r="G2709" s="43" t="s">
        <v>35</v>
      </c>
      <c r="H2709" s="44" t="s">
        <v>36</v>
      </c>
    </row>
    <row r="2710" spans="1:8" x14ac:dyDescent="0.2">
      <c r="A2710" s="96"/>
      <c r="B2710" s="179" t="s">
        <v>365</v>
      </c>
      <c r="C2710" s="180" t="s">
        <v>288</v>
      </c>
      <c r="D2710" s="52">
        <v>1</v>
      </c>
      <c r="E2710" s="52">
        <v>2</v>
      </c>
      <c r="F2710" s="52">
        <v>3</v>
      </c>
      <c r="G2710" s="52">
        <v>4</v>
      </c>
      <c r="H2710" s="53">
        <v>5</v>
      </c>
    </row>
    <row r="2711" spans="1:8" x14ac:dyDescent="0.2">
      <c r="A2711" s="96">
        <v>1</v>
      </c>
      <c r="B2711" s="145" t="s">
        <v>603</v>
      </c>
      <c r="C2711" s="146"/>
      <c r="D2711" s="136"/>
      <c r="E2711" s="136"/>
      <c r="F2711" s="136"/>
      <c r="G2711" s="136"/>
      <c r="H2711" s="137"/>
    </row>
    <row r="2712" spans="1:8" x14ac:dyDescent="0.2">
      <c r="A2712" s="96">
        <v>2</v>
      </c>
      <c r="B2712" s="145" t="s">
        <v>603</v>
      </c>
      <c r="C2712" s="146"/>
      <c r="D2712" s="136"/>
      <c r="E2712" s="136"/>
      <c r="F2712" s="136"/>
      <c r="G2712" s="136"/>
      <c r="H2712" s="137"/>
    </row>
    <row r="2713" spans="1:8" x14ac:dyDescent="0.2">
      <c r="A2713" s="96">
        <v>3</v>
      </c>
      <c r="B2713" s="145" t="s">
        <v>603</v>
      </c>
      <c r="C2713" s="146"/>
      <c r="D2713" s="141"/>
      <c r="E2713" s="141"/>
      <c r="F2713" s="141"/>
      <c r="G2713" s="141"/>
      <c r="H2713" s="142"/>
    </row>
    <row r="2714" spans="1:8" x14ac:dyDescent="0.2">
      <c r="A2714" s="96">
        <v>4</v>
      </c>
      <c r="B2714" s="179"/>
      <c r="C2714" s="180" t="s">
        <v>289</v>
      </c>
      <c r="D2714" s="99">
        <f>SUM(D2682:D2698,D2711:D2713)</f>
        <v>0</v>
      </c>
      <c r="E2714" s="99">
        <f>SUM(E2682:E2698,E2711:E2713)</f>
        <v>0</v>
      </c>
      <c r="F2714" s="99">
        <f>SUM(F2682:F2698,F2711:F2713)</f>
        <v>0</v>
      </c>
      <c r="G2714" s="99">
        <f>SUM(G2682:G2698,G2711:G2713)</f>
        <v>0</v>
      </c>
      <c r="H2714" s="100">
        <f>SUM(H2682:H2698,H2711:H2713)</f>
        <v>0</v>
      </c>
    </row>
    <row r="2715" spans="1:8" x14ac:dyDescent="0.2">
      <c r="A2715" s="96">
        <v>5</v>
      </c>
      <c r="B2715" s="179" t="s">
        <v>727</v>
      </c>
      <c r="C2715" s="180" t="s">
        <v>290</v>
      </c>
      <c r="D2715" s="429"/>
      <c r="E2715" s="429"/>
      <c r="F2715" s="429"/>
      <c r="G2715" s="429"/>
      <c r="H2715" s="430"/>
    </row>
    <row r="2716" spans="1:8" x14ac:dyDescent="0.2">
      <c r="A2716" s="96">
        <v>6</v>
      </c>
      <c r="B2716" s="145" t="s">
        <v>604</v>
      </c>
      <c r="C2716" s="146"/>
      <c r="D2716" s="136"/>
      <c r="E2716" s="136"/>
      <c r="F2716" s="136"/>
      <c r="G2716" s="136"/>
      <c r="H2716" s="137"/>
    </row>
    <row r="2717" spans="1:8" x14ac:dyDescent="0.2">
      <c r="A2717" s="96">
        <v>7</v>
      </c>
      <c r="B2717" s="145" t="s">
        <v>604</v>
      </c>
      <c r="C2717" s="146"/>
      <c r="D2717" s="136"/>
      <c r="E2717" s="136"/>
      <c r="F2717" s="136"/>
      <c r="G2717" s="136"/>
      <c r="H2717" s="137"/>
    </row>
    <row r="2718" spans="1:8" x14ac:dyDescent="0.2">
      <c r="A2718" s="96">
        <v>8</v>
      </c>
      <c r="B2718" s="145" t="s">
        <v>604</v>
      </c>
      <c r="C2718" s="146"/>
      <c r="D2718" s="136"/>
      <c r="E2718" s="136"/>
      <c r="F2718" s="136"/>
      <c r="G2718" s="136"/>
      <c r="H2718" s="137"/>
    </row>
    <row r="2719" spans="1:8" x14ac:dyDescent="0.2">
      <c r="A2719" s="96">
        <v>9</v>
      </c>
      <c r="B2719" s="145" t="s">
        <v>604</v>
      </c>
      <c r="C2719" s="146"/>
      <c r="D2719" s="136"/>
      <c r="E2719" s="136"/>
      <c r="F2719" s="136"/>
      <c r="G2719" s="136"/>
      <c r="H2719" s="137"/>
    </row>
    <row r="2720" spans="1:8" x14ac:dyDescent="0.2">
      <c r="A2720" s="96">
        <v>10</v>
      </c>
      <c r="B2720" s="145" t="s">
        <v>604</v>
      </c>
      <c r="C2720" s="146"/>
      <c r="D2720" s="136"/>
      <c r="E2720" s="136"/>
      <c r="F2720" s="136"/>
      <c r="G2720" s="136"/>
      <c r="H2720" s="137"/>
    </row>
    <row r="2721" spans="1:8" x14ac:dyDescent="0.2">
      <c r="A2721" s="96">
        <v>11</v>
      </c>
      <c r="B2721" s="179"/>
      <c r="C2721" s="180" t="s">
        <v>293</v>
      </c>
      <c r="D2721" s="99">
        <f>SUM(D2716:D2720)</f>
        <v>0</v>
      </c>
      <c r="E2721" s="99">
        <f>SUM(E2716:E2720)</f>
        <v>0</v>
      </c>
      <c r="F2721" s="99">
        <f>SUM(F2716:F2720)</f>
        <v>0</v>
      </c>
      <c r="G2721" s="99">
        <f>SUM(G2716:G2720)</f>
        <v>0</v>
      </c>
      <c r="H2721" s="100">
        <f>SUM(H2716:H2720)</f>
        <v>0</v>
      </c>
    </row>
    <row r="2722" spans="1:8" x14ac:dyDescent="0.2">
      <c r="A2722" s="96">
        <v>12</v>
      </c>
      <c r="B2722" s="179" t="s">
        <v>738</v>
      </c>
      <c r="C2722" s="180" t="s">
        <v>294</v>
      </c>
      <c r="D2722" s="429"/>
      <c r="E2722" s="429"/>
      <c r="F2722" s="429"/>
      <c r="G2722" s="429"/>
      <c r="H2722" s="430"/>
    </row>
    <row r="2723" spans="1:8" x14ac:dyDescent="0.2">
      <c r="A2723" s="96">
        <v>13</v>
      </c>
      <c r="B2723" s="145" t="s">
        <v>605</v>
      </c>
      <c r="C2723" s="146"/>
      <c r="D2723" s="136"/>
      <c r="E2723" s="136"/>
      <c r="F2723" s="136"/>
      <c r="G2723" s="136"/>
      <c r="H2723" s="137"/>
    </row>
    <row r="2724" spans="1:8" x14ac:dyDescent="0.2">
      <c r="A2724" s="96">
        <v>14</v>
      </c>
      <c r="B2724" s="145" t="s">
        <v>605</v>
      </c>
      <c r="C2724" s="146"/>
      <c r="D2724" s="141"/>
      <c r="E2724" s="141"/>
      <c r="F2724" s="141"/>
      <c r="G2724" s="141"/>
      <c r="H2724" s="142"/>
    </row>
    <row r="2725" spans="1:8" x14ac:dyDescent="0.2">
      <c r="A2725" s="96">
        <v>15</v>
      </c>
      <c r="B2725" s="145" t="s">
        <v>605</v>
      </c>
      <c r="C2725" s="146"/>
      <c r="D2725" s="141"/>
      <c r="E2725" s="141"/>
      <c r="F2725" s="141"/>
      <c r="G2725" s="141"/>
      <c r="H2725" s="142"/>
    </row>
    <row r="2726" spans="1:8" x14ac:dyDescent="0.2">
      <c r="A2726" s="96">
        <v>16</v>
      </c>
      <c r="B2726" s="179"/>
      <c r="C2726" s="180" t="s">
        <v>297</v>
      </c>
      <c r="D2726" s="99">
        <v>0</v>
      </c>
      <c r="E2726" s="99">
        <v>0</v>
      </c>
      <c r="F2726" s="99">
        <v>0</v>
      </c>
      <c r="G2726" s="99">
        <v>0</v>
      </c>
      <c r="H2726" s="100">
        <v>0</v>
      </c>
    </row>
    <row r="2727" spans="1:8" x14ac:dyDescent="0.2">
      <c r="A2727" s="96">
        <v>17</v>
      </c>
      <c r="B2727" s="179" t="s">
        <v>739</v>
      </c>
      <c r="C2727" s="180" t="s">
        <v>298</v>
      </c>
      <c r="D2727" s="429"/>
      <c r="E2727" s="429"/>
      <c r="F2727" s="429"/>
      <c r="G2727" s="429"/>
      <c r="H2727" s="430"/>
    </row>
    <row r="2728" spans="1:8" x14ac:dyDescent="0.2">
      <c r="A2728" s="96">
        <v>18</v>
      </c>
      <c r="B2728" s="145" t="s">
        <v>606</v>
      </c>
      <c r="C2728" s="146"/>
      <c r="D2728" s="136"/>
      <c r="E2728" s="136"/>
      <c r="F2728" s="136"/>
      <c r="G2728" s="136"/>
      <c r="H2728" s="137"/>
    </row>
    <row r="2729" spans="1:8" x14ac:dyDescent="0.2">
      <c r="A2729" s="96">
        <v>19</v>
      </c>
      <c r="B2729" s="145" t="s">
        <v>606</v>
      </c>
      <c r="C2729" s="146"/>
      <c r="D2729" s="136"/>
      <c r="E2729" s="136"/>
      <c r="F2729" s="136"/>
      <c r="G2729" s="136"/>
      <c r="H2729" s="137"/>
    </row>
    <row r="2730" spans="1:8" x14ac:dyDescent="0.2">
      <c r="A2730" s="96">
        <v>20</v>
      </c>
      <c r="B2730" s="145" t="s">
        <v>606</v>
      </c>
      <c r="C2730" s="146"/>
      <c r="D2730" s="141"/>
      <c r="E2730" s="141"/>
      <c r="F2730" s="141"/>
      <c r="G2730" s="141"/>
      <c r="H2730" s="142"/>
    </row>
    <row r="2731" spans="1:8" x14ac:dyDescent="0.2">
      <c r="A2731" s="96">
        <v>21</v>
      </c>
      <c r="B2731" s="145" t="s">
        <v>606</v>
      </c>
      <c r="C2731" s="146"/>
      <c r="D2731" s="136"/>
      <c r="E2731" s="136"/>
      <c r="F2731" s="136"/>
      <c r="G2731" s="136"/>
      <c r="H2731" s="137"/>
    </row>
    <row r="2732" spans="1:8" x14ac:dyDescent="0.2">
      <c r="A2732" s="96">
        <v>22</v>
      </c>
      <c r="B2732" s="145" t="s">
        <v>606</v>
      </c>
      <c r="C2732" s="146"/>
      <c r="D2732" s="141"/>
      <c r="E2732" s="141"/>
      <c r="F2732" s="141"/>
      <c r="G2732" s="141"/>
      <c r="H2732" s="142"/>
    </row>
    <row r="2733" spans="1:8" x14ac:dyDescent="0.2">
      <c r="A2733" s="96">
        <v>23</v>
      </c>
      <c r="B2733" s="145" t="s">
        <v>606</v>
      </c>
      <c r="C2733" s="146"/>
      <c r="D2733" s="141"/>
      <c r="E2733" s="141"/>
      <c r="F2733" s="141"/>
      <c r="G2733" s="141"/>
      <c r="H2733" s="142"/>
    </row>
    <row r="2734" spans="1:8" x14ac:dyDescent="0.2">
      <c r="A2734" s="96">
        <v>24</v>
      </c>
      <c r="B2734" s="179"/>
      <c r="C2734" s="180" t="s">
        <v>307</v>
      </c>
      <c r="D2734" s="99">
        <f>SUM(D2728:D2733)</f>
        <v>0</v>
      </c>
      <c r="E2734" s="99">
        <f>SUM(E2728:E2733)</f>
        <v>0</v>
      </c>
      <c r="F2734" s="99">
        <f>SUM(F2728:F2733)</f>
        <v>0</v>
      </c>
      <c r="G2734" s="99">
        <f>SUM(G2728:G2733)</f>
        <v>0</v>
      </c>
      <c r="H2734" s="100">
        <f>SUM(H2728:H2733)</f>
        <v>0</v>
      </c>
    </row>
    <row r="2735" spans="1:8" ht="13.5" thickBot="1" x14ac:dyDescent="0.25">
      <c r="A2735" s="103">
        <v>25</v>
      </c>
      <c r="B2735" s="185"/>
      <c r="C2735" s="187" t="s">
        <v>841</v>
      </c>
      <c r="D2735" s="106">
        <f>D2680+D2714+D2721+D2726+D2734</f>
        <v>0</v>
      </c>
      <c r="E2735" s="106">
        <f>E2680+E2714+E2721+E2726+E2734</f>
        <v>0</v>
      </c>
      <c r="F2735" s="106">
        <f>F2680+F2714+F2721+F2726+F2734</f>
        <v>0</v>
      </c>
      <c r="G2735" s="106">
        <f>G2680+G2714+G2721+G2726+G2734</f>
        <v>0</v>
      </c>
      <c r="H2735" s="107">
        <f>H2680+H2714+H2721+H2726+H2734</f>
        <v>0</v>
      </c>
    </row>
    <row r="2736" spans="1:8" x14ac:dyDescent="0.2">
      <c r="C2736" s="87" t="s">
        <v>780</v>
      </c>
    </row>
    <row r="2737" spans="1:8" x14ac:dyDescent="0.2">
      <c r="H2737" s="88"/>
    </row>
    <row r="2738" spans="1:8" hidden="1" x14ac:dyDescent="0.2"/>
    <row r="2739" spans="1:8" x14ac:dyDescent="0.2">
      <c r="B2739" s="87" t="s">
        <v>309</v>
      </c>
    </row>
    <row r="2741" spans="1:8" x14ac:dyDescent="0.2">
      <c r="B2741" s="109" t="str">
        <f>B2652</f>
        <v>Request is hereby made for the adoption of the estimated budget disbursements for the fiscal year July 1, 2026, through June 30, 2027, as indicated in Column (3).</v>
      </c>
      <c r="C2741" s="87"/>
    </row>
    <row r="2743" spans="1:8" x14ac:dyDescent="0.2">
      <c r="C2743" s="138" t="s">
        <v>1016</v>
      </c>
      <c r="D2743" s="138" t="s">
        <v>310</v>
      </c>
      <c r="E2743" s="138"/>
      <c r="F2743" s="78" t="s">
        <v>311</v>
      </c>
    </row>
    <row r="2744" spans="1:8" x14ac:dyDescent="0.2">
      <c r="D2744" s="78" t="s">
        <v>312</v>
      </c>
      <c r="F2744" s="78" t="s">
        <v>313</v>
      </c>
    </row>
    <row r="2745" spans="1:8" ht="13.5" thickBot="1" x14ac:dyDescent="0.25">
      <c r="D2745" s="4"/>
      <c r="E2745" s="4"/>
      <c r="F2745" s="4"/>
      <c r="H2745" s="151" t="s">
        <v>640</v>
      </c>
    </row>
    <row r="2746" spans="1:8" ht="18" x14ac:dyDescent="0.25">
      <c r="A2746" s="24" t="str">
        <f>CONCATENATE('Basic Data Input'!$B$5," COUNTY")</f>
        <v>___________ COUNTY</v>
      </c>
      <c r="B2746" s="25"/>
      <c r="C2746" s="25"/>
      <c r="D2746" s="25"/>
      <c r="E2746" s="25"/>
      <c r="F2746" s="26"/>
      <c r="G2746" s="79" t="s">
        <v>26</v>
      </c>
      <c r="H2746" s="80" t="s">
        <v>27</v>
      </c>
    </row>
    <row r="2747" spans="1:8" x14ac:dyDescent="0.2">
      <c r="F2747" s="81" t="s">
        <v>28</v>
      </c>
      <c r="G2747" s="82">
        <v>100</v>
      </c>
      <c r="H2747" s="83" t="s">
        <v>29</v>
      </c>
    </row>
    <row r="2748" spans="1:8" ht="13.5" thickBot="1" x14ac:dyDescent="0.25">
      <c r="F2748" s="84" t="s">
        <v>30</v>
      </c>
      <c r="G2748" s="149"/>
      <c r="H2748" s="150"/>
    </row>
    <row r="2749" spans="1:8" x14ac:dyDescent="0.2">
      <c r="A2749" s="87" t="s">
        <v>840</v>
      </c>
      <c r="H2749" s="88"/>
    </row>
    <row r="2750" spans="1:8" ht="13.5" thickBot="1" x14ac:dyDescent="0.25"/>
    <row r="2751" spans="1:8" x14ac:dyDescent="0.2">
      <c r="A2751" s="89"/>
      <c r="B2751" s="90"/>
      <c r="C2751" s="91"/>
      <c r="D2751" s="38"/>
      <c r="E2751" s="38"/>
      <c r="F2751" s="194" t="str">
        <f>F2663</f>
        <v>Estimated Disbursements Ensuing Year 2026 - 2027</v>
      </c>
      <c r="G2751" s="39"/>
      <c r="H2751" s="40"/>
    </row>
    <row r="2752" spans="1:8" x14ac:dyDescent="0.2">
      <c r="A2752" s="92"/>
      <c r="B2752" s="43" t="s">
        <v>26</v>
      </c>
      <c r="C2752" s="93"/>
      <c r="D2752" s="43" t="s">
        <v>13</v>
      </c>
      <c r="E2752" s="43" t="s">
        <v>13</v>
      </c>
      <c r="F2752" s="43" t="s">
        <v>31</v>
      </c>
      <c r="G2752" s="43" t="s">
        <v>32</v>
      </c>
      <c r="H2752" s="44"/>
    </row>
    <row r="2753" spans="1:8" x14ac:dyDescent="0.2">
      <c r="A2753" s="94"/>
      <c r="B2753" s="48" t="s">
        <v>33</v>
      </c>
      <c r="C2753" s="95"/>
      <c r="D2753" s="193" t="str">
        <f>D2665</f>
        <v>2024 - 2025</v>
      </c>
      <c r="E2753" s="193" t="str">
        <f>E2665</f>
        <v>2025 - 2026</v>
      </c>
      <c r="F2753" s="43" t="s">
        <v>34</v>
      </c>
      <c r="G2753" s="43" t="s">
        <v>35</v>
      </c>
      <c r="H2753" s="44" t="s">
        <v>36</v>
      </c>
    </row>
    <row r="2754" spans="1:8" x14ac:dyDescent="0.2">
      <c r="A2754" s="96"/>
      <c r="B2754" s="97"/>
      <c r="C2754" s="98"/>
      <c r="D2754" s="52">
        <v>1</v>
      </c>
      <c r="E2754" s="52">
        <v>2</v>
      </c>
      <c r="F2754" s="52">
        <v>3</v>
      </c>
      <c r="G2754" s="52">
        <v>4</v>
      </c>
      <c r="H2754" s="53">
        <v>5</v>
      </c>
    </row>
    <row r="2755" spans="1:8" x14ac:dyDescent="0.2">
      <c r="A2755" s="96">
        <v>1</v>
      </c>
      <c r="B2755" s="179" t="s">
        <v>250</v>
      </c>
      <c r="C2755" s="180" t="s">
        <v>241</v>
      </c>
      <c r="D2755" s="435"/>
      <c r="E2755" s="435"/>
      <c r="F2755" s="435"/>
      <c r="G2755" s="435"/>
      <c r="H2755" s="436"/>
    </row>
    <row r="2756" spans="1:8" x14ac:dyDescent="0.2">
      <c r="A2756" s="96">
        <v>2</v>
      </c>
      <c r="B2756" s="145" t="s">
        <v>602</v>
      </c>
      <c r="C2756" s="146"/>
      <c r="D2756" s="136"/>
      <c r="E2756" s="136"/>
      <c r="F2756" s="136"/>
      <c r="G2756" s="136"/>
      <c r="H2756" s="137"/>
    </row>
    <row r="2757" spans="1:8" x14ac:dyDescent="0.2">
      <c r="A2757" s="96">
        <v>3</v>
      </c>
      <c r="B2757" s="145" t="s">
        <v>602</v>
      </c>
      <c r="C2757" s="146"/>
      <c r="D2757" s="141"/>
      <c r="E2757" s="141"/>
      <c r="F2757" s="141"/>
      <c r="G2757" s="141"/>
      <c r="H2757" s="142"/>
    </row>
    <row r="2758" spans="1:8" x14ac:dyDescent="0.2">
      <c r="A2758" s="96">
        <v>4</v>
      </c>
      <c r="B2758" s="145" t="s">
        <v>602</v>
      </c>
      <c r="C2758" s="146"/>
      <c r="D2758" s="136"/>
      <c r="E2758" s="136"/>
      <c r="F2758" s="136"/>
      <c r="G2758" s="136"/>
      <c r="H2758" s="137"/>
    </row>
    <row r="2759" spans="1:8" x14ac:dyDescent="0.2">
      <c r="A2759" s="96">
        <v>5</v>
      </c>
      <c r="B2759" s="145" t="s">
        <v>602</v>
      </c>
      <c r="C2759" s="146"/>
      <c r="D2759" s="141"/>
      <c r="E2759" s="141"/>
      <c r="F2759" s="141"/>
      <c r="G2759" s="141"/>
      <c r="H2759" s="142"/>
    </row>
    <row r="2760" spans="1:8" x14ac:dyDescent="0.2">
      <c r="A2760" s="96">
        <v>6</v>
      </c>
      <c r="B2760" s="145" t="s">
        <v>602</v>
      </c>
      <c r="C2760" s="146"/>
      <c r="D2760" s="136"/>
      <c r="E2760" s="136"/>
      <c r="F2760" s="136"/>
      <c r="G2760" s="136"/>
      <c r="H2760" s="137"/>
    </row>
    <row r="2761" spans="1:8" x14ac:dyDescent="0.2">
      <c r="A2761" s="96">
        <v>7</v>
      </c>
      <c r="B2761" s="145" t="s">
        <v>602</v>
      </c>
      <c r="C2761" s="146"/>
      <c r="D2761" s="136"/>
      <c r="E2761" s="136"/>
      <c r="F2761" s="136"/>
      <c r="G2761" s="136"/>
      <c r="H2761" s="137"/>
    </row>
    <row r="2762" spans="1:8" x14ac:dyDescent="0.2">
      <c r="A2762" s="96">
        <v>8</v>
      </c>
      <c r="B2762" s="145" t="s">
        <v>602</v>
      </c>
      <c r="C2762" s="146"/>
      <c r="D2762" s="136"/>
      <c r="E2762" s="136"/>
      <c r="F2762" s="136"/>
      <c r="G2762" s="136"/>
      <c r="H2762" s="137"/>
    </row>
    <row r="2763" spans="1:8" x14ac:dyDescent="0.2">
      <c r="A2763" s="96">
        <v>9</v>
      </c>
      <c r="B2763" s="145" t="s">
        <v>602</v>
      </c>
      <c r="C2763" s="146"/>
      <c r="D2763" s="136"/>
      <c r="E2763" s="136"/>
      <c r="F2763" s="136"/>
      <c r="G2763" s="136"/>
      <c r="H2763" s="137"/>
    </row>
    <row r="2764" spans="1:8" x14ac:dyDescent="0.2">
      <c r="A2764" s="96">
        <v>10</v>
      </c>
      <c r="B2764" s="145" t="s">
        <v>602</v>
      </c>
      <c r="C2764" s="146"/>
      <c r="D2764" s="136"/>
      <c r="E2764" s="136"/>
      <c r="F2764" s="136"/>
      <c r="G2764" s="136"/>
      <c r="H2764" s="137"/>
    </row>
    <row r="2765" spans="1:8" x14ac:dyDescent="0.2">
      <c r="A2765" s="96">
        <v>11</v>
      </c>
      <c r="B2765" s="145" t="s">
        <v>602</v>
      </c>
      <c r="C2765" s="146"/>
      <c r="D2765" s="136"/>
      <c r="E2765" s="136"/>
      <c r="F2765" s="136"/>
      <c r="G2765" s="136"/>
      <c r="H2765" s="137"/>
    </row>
    <row r="2766" spans="1:8" x14ac:dyDescent="0.2">
      <c r="A2766" s="96">
        <v>12</v>
      </c>
      <c r="B2766" s="145" t="s">
        <v>602</v>
      </c>
      <c r="C2766" s="146"/>
      <c r="D2766" s="136"/>
      <c r="E2766" s="136"/>
      <c r="F2766" s="136"/>
      <c r="G2766" s="136"/>
      <c r="H2766" s="137"/>
    </row>
    <row r="2767" spans="1:8" x14ac:dyDescent="0.2">
      <c r="A2767" s="96">
        <v>13</v>
      </c>
      <c r="B2767" s="145" t="s">
        <v>602</v>
      </c>
      <c r="C2767" s="146"/>
      <c r="D2767" s="136"/>
      <c r="E2767" s="136"/>
      <c r="F2767" s="136"/>
      <c r="G2767" s="136"/>
      <c r="H2767" s="137"/>
    </row>
    <row r="2768" spans="1:8" x14ac:dyDescent="0.2">
      <c r="A2768" s="96">
        <v>14</v>
      </c>
      <c r="B2768" s="179"/>
      <c r="C2768" s="180" t="s">
        <v>261</v>
      </c>
      <c r="D2768" s="101">
        <f>SUM(D2756:D2767)</f>
        <v>0</v>
      </c>
      <c r="E2768" s="101">
        <f>SUM(E2756:E2767)</f>
        <v>0</v>
      </c>
      <c r="F2768" s="101">
        <f>SUM(F2756:F2767)</f>
        <v>0</v>
      </c>
      <c r="G2768" s="101">
        <f>SUM(G2756:G2767)</f>
        <v>0</v>
      </c>
      <c r="H2768" s="102">
        <f>SUM(H2756:H2767)</f>
        <v>0</v>
      </c>
    </row>
    <row r="2769" spans="1:8" x14ac:dyDescent="0.2">
      <c r="A2769" s="96">
        <v>15</v>
      </c>
      <c r="B2769" s="179" t="s">
        <v>365</v>
      </c>
      <c r="C2769" s="180" t="s">
        <v>263</v>
      </c>
      <c r="D2769" s="429"/>
      <c r="E2769" s="429"/>
      <c r="F2769" s="429"/>
      <c r="G2769" s="429"/>
      <c r="H2769" s="430"/>
    </row>
    <row r="2770" spans="1:8" x14ac:dyDescent="0.2">
      <c r="A2770" s="96">
        <v>16</v>
      </c>
      <c r="B2770" s="145" t="s">
        <v>603</v>
      </c>
      <c r="C2770" s="146"/>
      <c r="D2770" s="136"/>
      <c r="E2770" s="136"/>
      <c r="F2770" s="136"/>
      <c r="G2770" s="136"/>
      <c r="H2770" s="137"/>
    </row>
    <row r="2771" spans="1:8" x14ac:dyDescent="0.2">
      <c r="A2771" s="96">
        <v>17</v>
      </c>
      <c r="B2771" s="145" t="s">
        <v>603</v>
      </c>
      <c r="C2771" s="146"/>
      <c r="D2771" s="136"/>
      <c r="E2771" s="136"/>
      <c r="F2771" s="136"/>
      <c r="G2771" s="136"/>
      <c r="H2771" s="137"/>
    </row>
    <row r="2772" spans="1:8" x14ac:dyDescent="0.2">
      <c r="A2772" s="96">
        <v>18</v>
      </c>
      <c r="B2772" s="145" t="s">
        <v>603</v>
      </c>
      <c r="C2772" s="146"/>
      <c r="D2772" s="136"/>
      <c r="E2772" s="136"/>
      <c r="F2772" s="136"/>
      <c r="G2772" s="136"/>
      <c r="H2772" s="137"/>
    </row>
    <row r="2773" spans="1:8" x14ac:dyDescent="0.2">
      <c r="A2773" s="96">
        <v>19</v>
      </c>
      <c r="B2773" s="145" t="s">
        <v>603</v>
      </c>
      <c r="C2773" s="146"/>
      <c r="D2773" s="136"/>
      <c r="E2773" s="136"/>
      <c r="F2773" s="136"/>
      <c r="G2773" s="136"/>
      <c r="H2773" s="137"/>
    </row>
    <row r="2774" spans="1:8" x14ac:dyDescent="0.2">
      <c r="A2774" s="96">
        <v>20</v>
      </c>
      <c r="B2774" s="145" t="s">
        <v>603</v>
      </c>
      <c r="C2774" s="146"/>
      <c r="D2774" s="141"/>
      <c r="E2774" s="141"/>
      <c r="F2774" s="141"/>
      <c r="G2774" s="141"/>
      <c r="H2774" s="142"/>
    </row>
    <row r="2775" spans="1:8" x14ac:dyDescent="0.2">
      <c r="A2775" s="96">
        <v>21</v>
      </c>
      <c r="B2775" s="145" t="s">
        <v>603</v>
      </c>
      <c r="C2775" s="146"/>
      <c r="D2775" s="136"/>
      <c r="E2775" s="136"/>
      <c r="F2775" s="136"/>
      <c r="G2775" s="136"/>
      <c r="H2775" s="137"/>
    </row>
    <row r="2776" spans="1:8" x14ac:dyDescent="0.2">
      <c r="A2776" s="96">
        <v>22</v>
      </c>
      <c r="B2776" s="145" t="s">
        <v>603</v>
      </c>
      <c r="C2776" s="146"/>
      <c r="D2776" s="141"/>
      <c r="E2776" s="141"/>
      <c r="F2776" s="141"/>
      <c r="G2776" s="141"/>
      <c r="H2776" s="142"/>
    </row>
    <row r="2777" spans="1:8" x14ac:dyDescent="0.2">
      <c r="A2777" s="96">
        <v>23</v>
      </c>
      <c r="B2777" s="145" t="s">
        <v>603</v>
      </c>
      <c r="C2777" s="146"/>
      <c r="D2777" s="141"/>
      <c r="E2777" s="141"/>
      <c r="F2777" s="141"/>
      <c r="G2777" s="141"/>
      <c r="H2777" s="142"/>
    </row>
    <row r="2778" spans="1:8" x14ac:dyDescent="0.2">
      <c r="A2778" s="96">
        <v>24</v>
      </c>
      <c r="B2778" s="145" t="s">
        <v>603</v>
      </c>
      <c r="C2778" s="146"/>
      <c r="D2778" s="136"/>
      <c r="E2778" s="136"/>
      <c r="F2778" s="136"/>
      <c r="G2778" s="136"/>
      <c r="H2778" s="137"/>
    </row>
    <row r="2779" spans="1:8" x14ac:dyDescent="0.2">
      <c r="A2779" s="96">
        <v>25</v>
      </c>
      <c r="B2779" s="145" t="s">
        <v>603</v>
      </c>
      <c r="C2779" s="146"/>
      <c r="D2779" s="136"/>
      <c r="E2779" s="136"/>
      <c r="F2779" s="136"/>
      <c r="G2779" s="136"/>
      <c r="H2779" s="137"/>
    </row>
    <row r="2780" spans="1:8" x14ac:dyDescent="0.2">
      <c r="A2780" s="96">
        <v>26</v>
      </c>
      <c r="B2780" s="145" t="s">
        <v>603</v>
      </c>
      <c r="C2780" s="146"/>
      <c r="D2780" s="136"/>
      <c r="E2780" s="136"/>
      <c r="F2780" s="136"/>
      <c r="G2780" s="136"/>
      <c r="H2780" s="137"/>
    </row>
    <row r="2781" spans="1:8" x14ac:dyDescent="0.2">
      <c r="A2781" s="96">
        <v>27</v>
      </c>
      <c r="B2781" s="145" t="s">
        <v>603</v>
      </c>
      <c r="C2781" s="146"/>
      <c r="D2781" s="136"/>
      <c r="E2781" s="136"/>
      <c r="F2781" s="136"/>
      <c r="G2781" s="136"/>
      <c r="H2781" s="137"/>
    </row>
    <row r="2782" spans="1:8" x14ac:dyDescent="0.2">
      <c r="A2782" s="96">
        <v>28</v>
      </c>
      <c r="B2782" s="145" t="s">
        <v>603</v>
      </c>
      <c r="C2782" s="146"/>
      <c r="D2782" s="141"/>
      <c r="E2782" s="141"/>
      <c r="F2782" s="141"/>
      <c r="G2782" s="141"/>
      <c r="H2782" s="142"/>
    </row>
    <row r="2783" spans="1:8" x14ac:dyDescent="0.2">
      <c r="A2783" s="96">
        <v>29</v>
      </c>
      <c r="B2783" s="145" t="s">
        <v>603</v>
      </c>
      <c r="C2783" s="146"/>
      <c r="D2783" s="136"/>
      <c r="E2783" s="136"/>
      <c r="F2783" s="136"/>
      <c r="G2783" s="136"/>
      <c r="H2783" s="137"/>
    </row>
    <row r="2784" spans="1:8" x14ac:dyDescent="0.2">
      <c r="A2784" s="96">
        <v>30</v>
      </c>
      <c r="B2784" s="145" t="s">
        <v>603</v>
      </c>
      <c r="C2784" s="146"/>
      <c r="D2784" s="141"/>
      <c r="E2784" s="141"/>
      <c r="F2784" s="136"/>
      <c r="G2784" s="136"/>
      <c r="H2784" s="137"/>
    </row>
    <row r="2785" spans="1:8" x14ac:dyDescent="0.2">
      <c r="A2785" s="96">
        <v>31</v>
      </c>
      <c r="B2785" s="145" t="s">
        <v>603</v>
      </c>
      <c r="C2785" s="146"/>
      <c r="D2785" s="141"/>
      <c r="E2785" s="141"/>
      <c r="F2785" s="136"/>
      <c r="G2785" s="136"/>
      <c r="H2785" s="137"/>
    </row>
    <row r="2786" spans="1:8" ht="13.5" thickBot="1" x14ac:dyDescent="0.25">
      <c r="A2786" s="103">
        <v>32</v>
      </c>
      <c r="B2786" s="147" t="s">
        <v>603</v>
      </c>
      <c r="C2786" s="148"/>
      <c r="D2786" s="143"/>
      <c r="E2786" s="143"/>
      <c r="F2786" s="143"/>
      <c r="G2786" s="143"/>
      <c r="H2786" s="144"/>
    </row>
    <row r="2787" spans="1:8" ht="6" customHeight="1" x14ac:dyDescent="0.2"/>
    <row r="2788" spans="1:8" x14ac:dyDescent="0.2">
      <c r="H2788" s="151" t="s">
        <v>639</v>
      </c>
    </row>
    <row r="2789" spans="1:8" ht="13.5" thickBot="1" x14ac:dyDescent="0.25"/>
    <row r="2790" spans="1:8" ht="18" x14ac:dyDescent="0.25">
      <c r="A2790" s="24" t="str">
        <f>CONCATENATE('Basic Data Input'!$B$5," COUNTY")</f>
        <v>___________ COUNTY</v>
      </c>
      <c r="B2790" s="25"/>
      <c r="C2790" s="25"/>
      <c r="D2790" s="25"/>
      <c r="E2790" s="25"/>
      <c r="F2790" s="26"/>
      <c r="G2790" s="79" t="s">
        <v>26</v>
      </c>
      <c r="H2790" s="80" t="s">
        <v>27</v>
      </c>
    </row>
    <row r="2791" spans="1:8" x14ac:dyDescent="0.2">
      <c r="F2791" s="81" t="s">
        <v>28</v>
      </c>
      <c r="G2791" s="82">
        <v>100</v>
      </c>
      <c r="H2791" s="83" t="s">
        <v>29</v>
      </c>
    </row>
    <row r="2792" spans="1:8" ht="13.5" thickBot="1" x14ac:dyDescent="0.25">
      <c r="F2792" s="84" t="s">
        <v>30</v>
      </c>
      <c r="G2792" s="85">
        <f>G2748</f>
        <v>0</v>
      </c>
      <c r="H2792" s="86">
        <f>H2748</f>
        <v>0</v>
      </c>
    </row>
    <row r="2793" spans="1:8" x14ac:dyDescent="0.2">
      <c r="A2793" s="87" t="s">
        <v>840</v>
      </c>
      <c r="H2793" s="88"/>
    </row>
    <row r="2794" spans="1:8" ht="13.5" thickBot="1" x14ac:dyDescent="0.25"/>
    <row r="2795" spans="1:8" x14ac:dyDescent="0.2">
      <c r="A2795" s="89"/>
      <c r="B2795" s="90"/>
      <c r="C2795" s="91"/>
      <c r="D2795" s="38"/>
      <c r="E2795" s="38"/>
      <c r="F2795" s="194" t="str">
        <f>F2663</f>
        <v>Estimated Disbursements Ensuing Year 2026 - 2027</v>
      </c>
      <c r="G2795" s="39"/>
      <c r="H2795" s="40"/>
    </row>
    <row r="2796" spans="1:8" x14ac:dyDescent="0.2">
      <c r="A2796" s="92"/>
      <c r="B2796" s="43" t="s">
        <v>26</v>
      </c>
      <c r="C2796" s="93"/>
      <c r="D2796" s="43" t="s">
        <v>13</v>
      </c>
      <c r="E2796" s="43" t="s">
        <v>13</v>
      </c>
      <c r="F2796" s="43" t="s">
        <v>31</v>
      </c>
      <c r="G2796" s="43" t="s">
        <v>32</v>
      </c>
      <c r="H2796" s="44"/>
    </row>
    <row r="2797" spans="1:8" x14ac:dyDescent="0.2">
      <c r="A2797" s="94"/>
      <c r="B2797" s="48" t="s">
        <v>33</v>
      </c>
      <c r="C2797" s="95"/>
      <c r="D2797" s="193" t="str">
        <f>D2665</f>
        <v>2024 - 2025</v>
      </c>
      <c r="E2797" s="193" t="str">
        <f>E2665</f>
        <v>2025 - 2026</v>
      </c>
      <c r="F2797" s="43" t="s">
        <v>34</v>
      </c>
      <c r="G2797" s="43" t="s">
        <v>35</v>
      </c>
      <c r="H2797" s="44" t="s">
        <v>36</v>
      </c>
    </row>
    <row r="2798" spans="1:8" x14ac:dyDescent="0.2">
      <c r="A2798" s="96"/>
      <c r="B2798" s="179" t="s">
        <v>365</v>
      </c>
      <c r="C2798" s="180" t="s">
        <v>288</v>
      </c>
      <c r="D2798" s="52">
        <v>1</v>
      </c>
      <c r="E2798" s="52">
        <v>2</v>
      </c>
      <c r="F2798" s="52">
        <v>3</v>
      </c>
      <c r="G2798" s="52">
        <v>4</v>
      </c>
      <c r="H2798" s="53">
        <v>5</v>
      </c>
    </row>
    <row r="2799" spans="1:8" x14ac:dyDescent="0.2">
      <c r="A2799" s="96">
        <v>1</v>
      </c>
      <c r="B2799" s="145" t="s">
        <v>603</v>
      </c>
      <c r="C2799" s="146"/>
      <c r="D2799" s="136"/>
      <c r="E2799" s="136"/>
      <c r="F2799" s="136"/>
      <c r="G2799" s="136"/>
      <c r="H2799" s="137"/>
    </row>
    <row r="2800" spans="1:8" x14ac:dyDescent="0.2">
      <c r="A2800" s="96">
        <v>2</v>
      </c>
      <c r="B2800" s="145" t="s">
        <v>603</v>
      </c>
      <c r="C2800" s="146"/>
      <c r="D2800" s="136"/>
      <c r="E2800" s="136"/>
      <c r="F2800" s="136"/>
      <c r="G2800" s="136"/>
      <c r="H2800" s="137"/>
    </row>
    <row r="2801" spans="1:8" x14ac:dyDescent="0.2">
      <c r="A2801" s="96">
        <v>3</v>
      </c>
      <c r="B2801" s="145" t="s">
        <v>603</v>
      </c>
      <c r="C2801" s="146"/>
      <c r="D2801" s="141"/>
      <c r="E2801" s="141"/>
      <c r="F2801" s="141"/>
      <c r="G2801" s="141"/>
      <c r="H2801" s="142"/>
    </row>
    <row r="2802" spans="1:8" x14ac:dyDescent="0.2">
      <c r="A2802" s="96">
        <v>4</v>
      </c>
      <c r="B2802" s="179"/>
      <c r="C2802" s="180" t="s">
        <v>289</v>
      </c>
      <c r="D2802" s="99">
        <f>SUM(D2770:D2786,D2799:D2801)</f>
        <v>0</v>
      </c>
      <c r="E2802" s="99">
        <f>SUM(E2770:E2786,E2799:E2801)</f>
        <v>0</v>
      </c>
      <c r="F2802" s="99">
        <f>SUM(F2770:F2786,F2799:F2801)</f>
        <v>0</v>
      </c>
      <c r="G2802" s="99">
        <f>SUM(G2770:G2786,G2799:G2801)</f>
        <v>0</v>
      </c>
      <c r="H2802" s="100">
        <f>SUM(H2770:H2786,H2799:H2801)</f>
        <v>0</v>
      </c>
    </row>
    <row r="2803" spans="1:8" x14ac:dyDescent="0.2">
      <c r="A2803" s="96">
        <v>5</v>
      </c>
      <c r="B2803" s="179" t="s">
        <v>727</v>
      </c>
      <c r="C2803" s="180" t="s">
        <v>290</v>
      </c>
      <c r="D2803" s="429"/>
      <c r="E2803" s="429"/>
      <c r="F2803" s="429"/>
      <c r="G2803" s="429"/>
      <c r="H2803" s="430"/>
    </row>
    <row r="2804" spans="1:8" x14ac:dyDescent="0.2">
      <c r="A2804" s="96">
        <v>6</v>
      </c>
      <c r="B2804" s="145" t="s">
        <v>604</v>
      </c>
      <c r="C2804" s="146"/>
      <c r="D2804" s="136"/>
      <c r="E2804" s="136"/>
      <c r="F2804" s="136"/>
      <c r="G2804" s="136"/>
      <c r="H2804" s="137"/>
    </row>
    <row r="2805" spans="1:8" x14ac:dyDescent="0.2">
      <c r="A2805" s="96">
        <v>7</v>
      </c>
      <c r="B2805" s="145" t="s">
        <v>604</v>
      </c>
      <c r="C2805" s="146"/>
      <c r="D2805" s="136"/>
      <c r="E2805" s="136"/>
      <c r="F2805" s="136"/>
      <c r="G2805" s="136"/>
      <c r="H2805" s="137"/>
    </row>
    <row r="2806" spans="1:8" x14ac:dyDescent="0.2">
      <c r="A2806" s="96">
        <v>8</v>
      </c>
      <c r="B2806" s="145" t="s">
        <v>604</v>
      </c>
      <c r="C2806" s="146"/>
      <c r="D2806" s="136"/>
      <c r="E2806" s="136"/>
      <c r="F2806" s="136"/>
      <c r="G2806" s="136"/>
      <c r="H2806" s="137"/>
    </row>
    <row r="2807" spans="1:8" x14ac:dyDescent="0.2">
      <c r="A2807" s="96">
        <v>9</v>
      </c>
      <c r="B2807" s="145" t="s">
        <v>604</v>
      </c>
      <c r="C2807" s="146"/>
      <c r="D2807" s="136"/>
      <c r="E2807" s="136"/>
      <c r="F2807" s="136"/>
      <c r="G2807" s="136"/>
      <c r="H2807" s="137"/>
    </row>
    <row r="2808" spans="1:8" x14ac:dyDescent="0.2">
      <c r="A2808" s="96">
        <v>10</v>
      </c>
      <c r="B2808" s="145" t="s">
        <v>604</v>
      </c>
      <c r="C2808" s="146"/>
      <c r="D2808" s="136"/>
      <c r="E2808" s="136"/>
      <c r="F2808" s="136"/>
      <c r="G2808" s="136"/>
      <c r="H2808" s="137"/>
    </row>
    <row r="2809" spans="1:8" x14ac:dyDescent="0.2">
      <c r="A2809" s="96">
        <v>11</v>
      </c>
      <c r="B2809" s="179"/>
      <c r="C2809" s="180" t="s">
        <v>293</v>
      </c>
      <c r="D2809" s="99">
        <f>SUM(D2804:D2808)</f>
        <v>0</v>
      </c>
      <c r="E2809" s="99">
        <f>SUM(E2804:E2808)</f>
        <v>0</v>
      </c>
      <c r="F2809" s="99">
        <f>SUM(F2804:F2808)</f>
        <v>0</v>
      </c>
      <c r="G2809" s="99">
        <f>SUM(G2804:G2808)</f>
        <v>0</v>
      </c>
      <c r="H2809" s="100">
        <f>SUM(H2804:H2808)</f>
        <v>0</v>
      </c>
    </row>
    <row r="2810" spans="1:8" x14ac:dyDescent="0.2">
      <c r="A2810" s="96">
        <v>12</v>
      </c>
      <c r="B2810" s="179" t="s">
        <v>738</v>
      </c>
      <c r="C2810" s="180" t="s">
        <v>294</v>
      </c>
      <c r="D2810" s="429"/>
      <c r="E2810" s="429"/>
      <c r="F2810" s="429"/>
      <c r="G2810" s="429"/>
      <c r="H2810" s="430"/>
    </row>
    <row r="2811" spans="1:8" x14ac:dyDescent="0.2">
      <c r="A2811" s="96">
        <v>13</v>
      </c>
      <c r="B2811" s="145" t="s">
        <v>605</v>
      </c>
      <c r="C2811" s="146"/>
      <c r="D2811" s="136"/>
      <c r="E2811" s="136"/>
      <c r="F2811" s="136"/>
      <c r="G2811" s="136"/>
      <c r="H2811" s="137"/>
    </row>
    <row r="2812" spans="1:8" x14ac:dyDescent="0.2">
      <c r="A2812" s="96">
        <v>14</v>
      </c>
      <c r="B2812" s="145" t="s">
        <v>605</v>
      </c>
      <c r="C2812" s="146"/>
      <c r="D2812" s="141"/>
      <c r="E2812" s="141"/>
      <c r="F2812" s="141"/>
      <c r="G2812" s="141"/>
      <c r="H2812" s="142"/>
    </row>
    <row r="2813" spans="1:8" x14ac:dyDescent="0.2">
      <c r="A2813" s="96">
        <v>15</v>
      </c>
      <c r="B2813" s="145" t="s">
        <v>605</v>
      </c>
      <c r="C2813" s="146"/>
      <c r="D2813" s="141"/>
      <c r="E2813" s="141"/>
      <c r="F2813" s="141"/>
      <c r="G2813" s="141"/>
      <c r="H2813" s="142"/>
    </row>
    <row r="2814" spans="1:8" x14ac:dyDescent="0.2">
      <c r="A2814" s="96">
        <v>16</v>
      </c>
      <c r="B2814" s="179"/>
      <c r="C2814" s="180" t="s">
        <v>297</v>
      </c>
      <c r="D2814" s="99">
        <f>SUM(D2811:D2813)</f>
        <v>0</v>
      </c>
      <c r="E2814" s="99">
        <f>SUM(E2811:E2813)</f>
        <v>0</v>
      </c>
      <c r="F2814" s="99">
        <f>SUM(F2811:F2813)</f>
        <v>0</v>
      </c>
      <c r="G2814" s="99">
        <f>SUM(G2811:G2813)</f>
        <v>0</v>
      </c>
      <c r="H2814" s="100">
        <f>SUM(H2811:H2813)</f>
        <v>0</v>
      </c>
    </row>
    <row r="2815" spans="1:8" x14ac:dyDescent="0.2">
      <c r="A2815" s="96">
        <v>17</v>
      </c>
      <c r="B2815" s="179" t="s">
        <v>739</v>
      </c>
      <c r="C2815" s="180" t="s">
        <v>298</v>
      </c>
      <c r="D2815" s="429"/>
      <c r="E2815" s="429"/>
      <c r="F2815" s="429"/>
      <c r="G2815" s="429"/>
      <c r="H2815" s="430"/>
    </row>
    <row r="2816" spans="1:8" x14ac:dyDescent="0.2">
      <c r="A2816" s="96">
        <v>18</v>
      </c>
      <c r="B2816" s="145" t="s">
        <v>606</v>
      </c>
      <c r="C2816" s="146"/>
      <c r="D2816" s="136"/>
      <c r="E2816" s="136"/>
      <c r="F2816" s="136"/>
      <c r="G2816" s="136"/>
      <c r="H2816" s="137"/>
    </row>
    <row r="2817" spans="1:8" x14ac:dyDescent="0.2">
      <c r="A2817" s="96">
        <v>19</v>
      </c>
      <c r="B2817" s="145" t="s">
        <v>606</v>
      </c>
      <c r="C2817" s="146"/>
      <c r="D2817" s="136"/>
      <c r="E2817" s="136"/>
      <c r="F2817" s="136"/>
      <c r="G2817" s="136"/>
      <c r="H2817" s="137"/>
    </row>
    <row r="2818" spans="1:8" x14ac:dyDescent="0.2">
      <c r="A2818" s="96">
        <v>20</v>
      </c>
      <c r="B2818" s="145" t="s">
        <v>606</v>
      </c>
      <c r="C2818" s="146"/>
      <c r="D2818" s="141"/>
      <c r="E2818" s="141"/>
      <c r="F2818" s="141"/>
      <c r="G2818" s="141"/>
      <c r="H2818" s="142"/>
    </row>
    <row r="2819" spans="1:8" x14ac:dyDescent="0.2">
      <c r="A2819" s="96">
        <v>21</v>
      </c>
      <c r="B2819" s="145" t="s">
        <v>606</v>
      </c>
      <c r="C2819" s="146"/>
      <c r="D2819" s="136"/>
      <c r="E2819" s="136"/>
      <c r="F2819" s="136"/>
      <c r="G2819" s="136"/>
      <c r="H2819" s="137"/>
    </row>
    <row r="2820" spans="1:8" x14ac:dyDescent="0.2">
      <c r="A2820" s="96">
        <v>22</v>
      </c>
      <c r="B2820" s="145" t="s">
        <v>606</v>
      </c>
      <c r="C2820" s="146"/>
      <c r="D2820" s="141"/>
      <c r="E2820" s="141"/>
      <c r="F2820" s="141"/>
      <c r="G2820" s="141"/>
      <c r="H2820" s="142"/>
    </row>
    <row r="2821" spans="1:8" x14ac:dyDescent="0.2">
      <c r="A2821" s="96">
        <v>23</v>
      </c>
      <c r="B2821" s="145" t="s">
        <v>606</v>
      </c>
      <c r="C2821" s="146"/>
      <c r="D2821" s="141"/>
      <c r="E2821" s="141"/>
      <c r="F2821" s="141"/>
      <c r="G2821" s="141"/>
      <c r="H2821" s="142"/>
    </row>
    <row r="2822" spans="1:8" x14ac:dyDescent="0.2">
      <c r="A2822" s="96">
        <v>24</v>
      </c>
      <c r="B2822" s="179"/>
      <c r="C2822" s="180" t="s">
        <v>307</v>
      </c>
      <c r="D2822" s="99">
        <f>SUM(D2816:D2821)</f>
        <v>0</v>
      </c>
      <c r="E2822" s="99">
        <f>SUM(E2816:E2821)</f>
        <v>0</v>
      </c>
      <c r="F2822" s="99">
        <f>SUM(F2816:F2821)</f>
        <v>0</v>
      </c>
      <c r="G2822" s="99">
        <f>SUM(G2816:G2821)</f>
        <v>0</v>
      </c>
      <c r="H2822" s="100">
        <f>SUM(H2816:H2821)</f>
        <v>0</v>
      </c>
    </row>
    <row r="2823" spans="1:8" ht="13.5" thickBot="1" x14ac:dyDescent="0.25">
      <c r="A2823" s="103">
        <v>25</v>
      </c>
      <c r="B2823" s="185"/>
      <c r="C2823" s="187" t="s">
        <v>841</v>
      </c>
      <c r="D2823" s="106">
        <f>D2768+D2802+D2809+D2814+D2822</f>
        <v>0</v>
      </c>
      <c r="E2823" s="106">
        <f>E2768+E2802+E2809+E2814+E2822</f>
        <v>0</v>
      </c>
      <c r="F2823" s="106">
        <f>F2768+F2802+F2809+F2814+F2822</f>
        <v>0</v>
      </c>
      <c r="G2823" s="106">
        <f>G2768+G2802+G2809+G2814+G2822</f>
        <v>0</v>
      </c>
      <c r="H2823" s="107">
        <f>H2768+H2802+H2809+H2814+H2822</f>
        <v>0</v>
      </c>
    </row>
    <row r="2824" spans="1:8" x14ac:dyDescent="0.2">
      <c r="C2824" s="87" t="s">
        <v>780</v>
      </c>
    </row>
    <row r="2825" spans="1:8" x14ac:dyDescent="0.2">
      <c r="H2825" s="88"/>
    </row>
    <row r="2826" spans="1:8" hidden="1" x14ac:dyDescent="0.2"/>
    <row r="2827" spans="1:8" x14ac:dyDescent="0.2">
      <c r="B2827" s="87" t="s">
        <v>309</v>
      </c>
    </row>
    <row r="2829" spans="1:8" x14ac:dyDescent="0.2">
      <c r="B2829" s="109" t="str">
        <f>B2741</f>
        <v>Request is hereby made for the adoption of the estimated budget disbursements for the fiscal year July 1, 2026, through June 30, 2027, as indicated in Column (3).</v>
      </c>
      <c r="C2829" s="87"/>
    </row>
    <row r="2831" spans="1:8" x14ac:dyDescent="0.2">
      <c r="C2831" s="138" t="s">
        <v>1016</v>
      </c>
      <c r="D2831" s="138" t="s">
        <v>310</v>
      </c>
      <c r="E2831" s="138"/>
      <c r="F2831" s="78" t="s">
        <v>311</v>
      </c>
    </row>
    <row r="2832" spans="1:8" x14ac:dyDescent="0.2">
      <c r="D2832" s="78" t="s">
        <v>312</v>
      </c>
      <c r="F2832" s="78" t="s">
        <v>313</v>
      </c>
    </row>
    <row r="2833" spans="1:8" ht="13.5" thickBot="1" x14ac:dyDescent="0.25">
      <c r="D2833" s="4"/>
      <c r="E2833" s="4"/>
      <c r="F2833" s="4"/>
      <c r="H2833" s="151" t="s">
        <v>640</v>
      </c>
    </row>
    <row r="2834" spans="1:8" ht="18" x14ac:dyDescent="0.25">
      <c r="A2834" s="24" t="str">
        <f>CONCATENATE('Basic Data Input'!$B$5," COUNTY")</f>
        <v>___________ COUNTY</v>
      </c>
      <c r="B2834" s="25"/>
      <c r="C2834" s="25"/>
      <c r="D2834" s="25"/>
      <c r="E2834" s="25"/>
      <c r="F2834" s="26"/>
      <c r="G2834" s="79" t="s">
        <v>26</v>
      </c>
      <c r="H2834" s="80" t="s">
        <v>27</v>
      </c>
    </row>
    <row r="2835" spans="1:8" x14ac:dyDescent="0.2">
      <c r="F2835" s="81" t="s">
        <v>28</v>
      </c>
      <c r="G2835" s="82">
        <v>100</v>
      </c>
      <c r="H2835" s="83" t="s">
        <v>29</v>
      </c>
    </row>
    <row r="2836" spans="1:8" ht="13.5" thickBot="1" x14ac:dyDescent="0.25">
      <c r="F2836" s="84" t="s">
        <v>30</v>
      </c>
      <c r="G2836" s="149"/>
      <c r="H2836" s="150"/>
    </row>
    <row r="2837" spans="1:8" x14ac:dyDescent="0.2">
      <c r="A2837" s="87" t="s">
        <v>840</v>
      </c>
      <c r="H2837" s="88"/>
    </row>
    <row r="2838" spans="1:8" ht="13.5" thickBot="1" x14ac:dyDescent="0.25"/>
    <row r="2839" spans="1:8" x14ac:dyDescent="0.2">
      <c r="A2839" s="89"/>
      <c r="B2839" s="90"/>
      <c r="C2839" s="91"/>
      <c r="D2839" s="38"/>
      <c r="E2839" s="38"/>
      <c r="F2839" s="194" t="str">
        <f>F2751</f>
        <v>Estimated Disbursements Ensuing Year 2026 - 2027</v>
      </c>
      <c r="G2839" s="39"/>
      <c r="H2839" s="40"/>
    </row>
    <row r="2840" spans="1:8" x14ac:dyDescent="0.2">
      <c r="A2840" s="92"/>
      <c r="B2840" s="43" t="s">
        <v>26</v>
      </c>
      <c r="C2840" s="93"/>
      <c r="D2840" s="43" t="s">
        <v>13</v>
      </c>
      <c r="E2840" s="43" t="s">
        <v>13</v>
      </c>
      <c r="F2840" s="43" t="s">
        <v>31</v>
      </c>
      <c r="G2840" s="43" t="s">
        <v>32</v>
      </c>
      <c r="H2840" s="44"/>
    </row>
    <row r="2841" spans="1:8" x14ac:dyDescent="0.2">
      <c r="A2841" s="94"/>
      <c r="B2841" s="48" t="s">
        <v>33</v>
      </c>
      <c r="C2841" s="95"/>
      <c r="D2841" s="193" t="str">
        <f>D2753</f>
        <v>2024 - 2025</v>
      </c>
      <c r="E2841" s="193" t="str">
        <f>E2753</f>
        <v>2025 - 2026</v>
      </c>
      <c r="F2841" s="43" t="s">
        <v>34</v>
      </c>
      <c r="G2841" s="43" t="s">
        <v>35</v>
      </c>
      <c r="H2841" s="44" t="s">
        <v>36</v>
      </c>
    </row>
    <row r="2842" spans="1:8" x14ac:dyDescent="0.2">
      <c r="A2842" s="96"/>
      <c r="B2842" s="97"/>
      <c r="C2842" s="98"/>
      <c r="D2842" s="52">
        <v>1</v>
      </c>
      <c r="E2842" s="52">
        <v>2</v>
      </c>
      <c r="F2842" s="52">
        <v>3</v>
      </c>
      <c r="G2842" s="52">
        <v>4</v>
      </c>
      <c r="H2842" s="53">
        <v>5</v>
      </c>
    </row>
    <row r="2843" spans="1:8" x14ac:dyDescent="0.2">
      <c r="A2843" s="96">
        <v>1</v>
      </c>
      <c r="B2843" s="179" t="s">
        <v>250</v>
      </c>
      <c r="C2843" s="180" t="s">
        <v>241</v>
      </c>
      <c r="D2843" s="435"/>
      <c r="E2843" s="435"/>
      <c r="F2843" s="435"/>
      <c r="G2843" s="435"/>
      <c r="H2843" s="436"/>
    </row>
    <row r="2844" spans="1:8" x14ac:dyDescent="0.2">
      <c r="A2844" s="96">
        <v>2</v>
      </c>
      <c r="B2844" s="145" t="s">
        <v>602</v>
      </c>
      <c r="C2844" s="146"/>
      <c r="D2844" s="136"/>
      <c r="E2844" s="136"/>
      <c r="F2844" s="136"/>
      <c r="G2844" s="136"/>
      <c r="H2844" s="137"/>
    </row>
    <row r="2845" spans="1:8" x14ac:dyDescent="0.2">
      <c r="A2845" s="96">
        <v>3</v>
      </c>
      <c r="B2845" s="145" t="s">
        <v>602</v>
      </c>
      <c r="C2845" s="146"/>
      <c r="D2845" s="141"/>
      <c r="E2845" s="141"/>
      <c r="F2845" s="141"/>
      <c r="G2845" s="141"/>
      <c r="H2845" s="142"/>
    </row>
    <row r="2846" spans="1:8" x14ac:dyDescent="0.2">
      <c r="A2846" s="96">
        <v>4</v>
      </c>
      <c r="B2846" s="145" t="s">
        <v>602</v>
      </c>
      <c r="C2846" s="146"/>
      <c r="D2846" s="136"/>
      <c r="E2846" s="136"/>
      <c r="F2846" s="136"/>
      <c r="G2846" s="136"/>
      <c r="H2846" s="137"/>
    </row>
    <row r="2847" spans="1:8" x14ac:dyDescent="0.2">
      <c r="A2847" s="96">
        <v>5</v>
      </c>
      <c r="B2847" s="145" t="s">
        <v>602</v>
      </c>
      <c r="C2847" s="146"/>
      <c r="D2847" s="141"/>
      <c r="E2847" s="141"/>
      <c r="F2847" s="141"/>
      <c r="G2847" s="141"/>
      <c r="H2847" s="142"/>
    </row>
    <row r="2848" spans="1:8" x14ac:dyDescent="0.2">
      <c r="A2848" s="96">
        <v>6</v>
      </c>
      <c r="B2848" s="145" t="s">
        <v>602</v>
      </c>
      <c r="C2848" s="146"/>
      <c r="D2848" s="136"/>
      <c r="E2848" s="136"/>
      <c r="F2848" s="136"/>
      <c r="G2848" s="136"/>
      <c r="H2848" s="137"/>
    </row>
    <row r="2849" spans="1:8" x14ac:dyDescent="0.2">
      <c r="A2849" s="96">
        <v>7</v>
      </c>
      <c r="B2849" s="145" t="s">
        <v>602</v>
      </c>
      <c r="C2849" s="146"/>
      <c r="D2849" s="136"/>
      <c r="E2849" s="136"/>
      <c r="F2849" s="136"/>
      <c r="G2849" s="136"/>
      <c r="H2849" s="137"/>
    </row>
    <row r="2850" spans="1:8" x14ac:dyDescent="0.2">
      <c r="A2850" s="96">
        <v>8</v>
      </c>
      <c r="B2850" s="145" t="s">
        <v>602</v>
      </c>
      <c r="C2850" s="146"/>
      <c r="D2850" s="136"/>
      <c r="E2850" s="136"/>
      <c r="F2850" s="136"/>
      <c r="G2850" s="136"/>
      <c r="H2850" s="137"/>
    </row>
    <row r="2851" spans="1:8" x14ac:dyDescent="0.2">
      <c r="A2851" s="96">
        <v>9</v>
      </c>
      <c r="B2851" s="145" t="s">
        <v>602</v>
      </c>
      <c r="C2851" s="146"/>
      <c r="D2851" s="136"/>
      <c r="E2851" s="136"/>
      <c r="F2851" s="136"/>
      <c r="G2851" s="136"/>
      <c r="H2851" s="137"/>
    </row>
    <row r="2852" spans="1:8" x14ac:dyDescent="0.2">
      <c r="A2852" s="96">
        <v>10</v>
      </c>
      <c r="B2852" s="145" t="s">
        <v>602</v>
      </c>
      <c r="C2852" s="146"/>
      <c r="D2852" s="136"/>
      <c r="E2852" s="136"/>
      <c r="F2852" s="136"/>
      <c r="G2852" s="136"/>
      <c r="H2852" s="137"/>
    </row>
    <row r="2853" spans="1:8" x14ac:dyDescent="0.2">
      <c r="A2853" s="96">
        <v>11</v>
      </c>
      <c r="B2853" s="145" t="s">
        <v>602</v>
      </c>
      <c r="C2853" s="146"/>
      <c r="D2853" s="136"/>
      <c r="E2853" s="136"/>
      <c r="F2853" s="136"/>
      <c r="G2853" s="136"/>
      <c r="H2853" s="137"/>
    </row>
    <row r="2854" spans="1:8" x14ac:dyDescent="0.2">
      <c r="A2854" s="96">
        <v>12</v>
      </c>
      <c r="B2854" s="145" t="s">
        <v>602</v>
      </c>
      <c r="C2854" s="146"/>
      <c r="D2854" s="136"/>
      <c r="E2854" s="136"/>
      <c r="F2854" s="136"/>
      <c r="G2854" s="136"/>
      <c r="H2854" s="137"/>
    </row>
    <row r="2855" spans="1:8" x14ac:dyDescent="0.2">
      <c r="A2855" s="96">
        <v>13</v>
      </c>
      <c r="B2855" s="145" t="s">
        <v>602</v>
      </c>
      <c r="C2855" s="146"/>
      <c r="D2855" s="136"/>
      <c r="E2855" s="136"/>
      <c r="F2855" s="136"/>
      <c r="G2855" s="136"/>
      <c r="H2855" s="137"/>
    </row>
    <row r="2856" spans="1:8" x14ac:dyDescent="0.2">
      <c r="A2856" s="96">
        <v>14</v>
      </c>
      <c r="B2856" s="179"/>
      <c r="C2856" s="180" t="s">
        <v>261</v>
      </c>
      <c r="D2856" s="101">
        <f>SUM(D2844:D2855)</f>
        <v>0</v>
      </c>
      <c r="E2856" s="101">
        <f>SUM(E2844:E2855)</f>
        <v>0</v>
      </c>
      <c r="F2856" s="101">
        <f>SUM(F2844:F2855)</f>
        <v>0</v>
      </c>
      <c r="G2856" s="101">
        <f>SUM(G2844:G2855)</f>
        <v>0</v>
      </c>
      <c r="H2856" s="102">
        <f>SUM(H2844:H2855)</f>
        <v>0</v>
      </c>
    </row>
    <row r="2857" spans="1:8" x14ac:dyDescent="0.2">
      <c r="A2857" s="96">
        <v>15</v>
      </c>
      <c r="B2857" s="179" t="s">
        <v>365</v>
      </c>
      <c r="C2857" s="180" t="s">
        <v>263</v>
      </c>
      <c r="D2857" s="429"/>
      <c r="E2857" s="429"/>
      <c r="F2857" s="429"/>
      <c r="G2857" s="429"/>
      <c r="H2857" s="430"/>
    </row>
    <row r="2858" spans="1:8" x14ac:dyDescent="0.2">
      <c r="A2858" s="96">
        <v>16</v>
      </c>
      <c r="B2858" s="145" t="s">
        <v>603</v>
      </c>
      <c r="C2858" s="146"/>
      <c r="D2858" s="136"/>
      <c r="E2858" s="136"/>
      <c r="F2858" s="136"/>
      <c r="G2858" s="136"/>
      <c r="H2858" s="137"/>
    </row>
    <row r="2859" spans="1:8" x14ac:dyDescent="0.2">
      <c r="A2859" s="96">
        <v>17</v>
      </c>
      <c r="B2859" s="145" t="s">
        <v>603</v>
      </c>
      <c r="C2859" s="146"/>
      <c r="D2859" s="136"/>
      <c r="E2859" s="136"/>
      <c r="F2859" s="136"/>
      <c r="G2859" s="136"/>
      <c r="H2859" s="137"/>
    </row>
    <row r="2860" spans="1:8" x14ac:dyDescent="0.2">
      <c r="A2860" s="96">
        <v>18</v>
      </c>
      <c r="B2860" s="145" t="s">
        <v>603</v>
      </c>
      <c r="C2860" s="146"/>
      <c r="D2860" s="136"/>
      <c r="E2860" s="136"/>
      <c r="F2860" s="136"/>
      <c r="G2860" s="136"/>
      <c r="H2860" s="137"/>
    </row>
    <row r="2861" spans="1:8" x14ac:dyDescent="0.2">
      <c r="A2861" s="96">
        <v>19</v>
      </c>
      <c r="B2861" s="145" t="s">
        <v>603</v>
      </c>
      <c r="C2861" s="146"/>
      <c r="D2861" s="136"/>
      <c r="E2861" s="136"/>
      <c r="F2861" s="136"/>
      <c r="G2861" s="136"/>
      <c r="H2861" s="137"/>
    </row>
    <row r="2862" spans="1:8" x14ac:dyDescent="0.2">
      <c r="A2862" s="96">
        <v>20</v>
      </c>
      <c r="B2862" s="145" t="s">
        <v>603</v>
      </c>
      <c r="C2862" s="146"/>
      <c r="D2862" s="141"/>
      <c r="E2862" s="141"/>
      <c r="F2862" s="141"/>
      <c r="G2862" s="141"/>
      <c r="H2862" s="142"/>
    </row>
    <row r="2863" spans="1:8" x14ac:dyDescent="0.2">
      <c r="A2863" s="96">
        <v>21</v>
      </c>
      <c r="B2863" s="145" t="s">
        <v>603</v>
      </c>
      <c r="C2863" s="146"/>
      <c r="D2863" s="136"/>
      <c r="E2863" s="136"/>
      <c r="F2863" s="136"/>
      <c r="G2863" s="136"/>
      <c r="H2863" s="137"/>
    </row>
    <row r="2864" spans="1:8" x14ac:dyDescent="0.2">
      <c r="A2864" s="96">
        <v>22</v>
      </c>
      <c r="B2864" s="145" t="s">
        <v>603</v>
      </c>
      <c r="C2864" s="146"/>
      <c r="D2864" s="141"/>
      <c r="E2864" s="141"/>
      <c r="F2864" s="141"/>
      <c r="G2864" s="141"/>
      <c r="H2864" s="142"/>
    </row>
    <row r="2865" spans="1:8" x14ac:dyDescent="0.2">
      <c r="A2865" s="96">
        <v>23</v>
      </c>
      <c r="B2865" s="145" t="s">
        <v>603</v>
      </c>
      <c r="C2865" s="146"/>
      <c r="D2865" s="141"/>
      <c r="E2865" s="141"/>
      <c r="F2865" s="141"/>
      <c r="G2865" s="141"/>
      <c r="H2865" s="142"/>
    </row>
    <row r="2866" spans="1:8" x14ac:dyDescent="0.2">
      <c r="A2866" s="96">
        <v>24</v>
      </c>
      <c r="B2866" s="145" t="s">
        <v>603</v>
      </c>
      <c r="C2866" s="146"/>
      <c r="D2866" s="136"/>
      <c r="E2866" s="136"/>
      <c r="F2866" s="136"/>
      <c r="G2866" s="136"/>
      <c r="H2866" s="137"/>
    </row>
    <row r="2867" spans="1:8" x14ac:dyDescent="0.2">
      <c r="A2867" s="96">
        <v>25</v>
      </c>
      <c r="B2867" s="145" t="s">
        <v>603</v>
      </c>
      <c r="C2867" s="146"/>
      <c r="D2867" s="136"/>
      <c r="E2867" s="136"/>
      <c r="F2867" s="136"/>
      <c r="G2867" s="136"/>
      <c r="H2867" s="137"/>
    </row>
    <row r="2868" spans="1:8" x14ac:dyDescent="0.2">
      <c r="A2868" s="96">
        <v>26</v>
      </c>
      <c r="B2868" s="145" t="s">
        <v>603</v>
      </c>
      <c r="C2868" s="146"/>
      <c r="D2868" s="136"/>
      <c r="E2868" s="136"/>
      <c r="F2868" s="136"/>
      <c r="G2868" s="136"/>
      <c r="H2868" s="137"/>
    </row>
    <row r="2869" spans="1:8" x14ac:dyDescent="0.2">
      <c r="A2869" s="96">
        <v>27</v>
      </c>
      <c r="B2869" s="145" t="s">
        <v>603</v>
      </c>
      <c r="C2869" s="146"/>
      <c r="D2869" s="136"/>
      <c r="E2869" s="136"/>
      <c r="F2869" s="136"/>
      <c r="G2869" s="136"/>
      <c r="H2869" s="137"/>
    </row>
    <row r="2870" spans="1:8" x14ac:dyDescent="0.2">
      <c r="A2870" s="96">
        <v>28</v>
      </c>
      <c r="B2870" s="145" t="s">
        <v>603</v>
      </c>
      <c r="C2870" s="146"/>
      <c r="D2870" s="141"/>
      <c r="E2870" s="141"/>
      <c r="F2870" s="141"/>
      <c r="G2870" s="141"/>
      <c r="H2870" s="142"/>
    </row>
    <row r="2871" spans="1:8" x14ac:dyDescent="0.2">
      <c r="A2871" s="96">
        <v>29</v>
      </c>
      <c r="B2871" s="145" t="s">
        <v>603</v>
      </c>
      <c r="C2871" s="146"/>
      <c r="D2871" s="136"/>
      <c r="E2871" s="136"/>
      <c r="F2871" s="136"/>
      <c r="G2871" s="136"/>
      <c r="H2871" s="137"/>
    </row>
    <row r="2872" spans="1:8" x14ac:dyDescent="0.2">
      <c r="A2872" s="96">
        <v>30</v>
      </c>
      <c r="B2872" s="145" t="s">
        <v>603</v>
      </c>
      <c r="C2872" s="146"/>
      <c r="D2872" s="141"/>
      <c r="E2872" s="141"/>
      <c r="F2872" s="136"/>
      <c r="G2872" s="136"/>
      <c r="H2872" s="137"/>
    </row>
    <row r="2873" spans="1:8" x14ac:dyDescent="0.2">
      <c r="A2873" s="96">
        <v>31</v>
      </c>
      <c r="B2873" s="145" t="s">
        <v>603</v>
      </c>
      <c r="C2873" s="146"/>
      <c r="D2873" s="141"/>
      <c r="E2873" s="141"/>
      <c r="F2873" s="136"/>
      <c r="G2873" s="136"/>
      <c r="H2873" s="137"/>
    </row>
    <row r="2874" spans="1:8" ht="13.5" thickBot="1" x14ac:dyDescent="0.25">
      <c r="A2874" s="103">
        <v>32</v>
      </c>
      <c r="B2874" s="147" t="s">
        <v>603</v>
      </c>
      <c r="C2874" s="148"/>
      <c r="D2874" s="143"/>
      <c r="E2874" s="143"/>
      <c r="F2874" s="143"/>
      <c r="G2874" s="143"/>
      <c r="H2874" s="144"/>
    </row>
    <row r="2875" spans="1:8" ht="6" customHeight="1" x14ac:dyDescent="0.2"/>
    <row r="2876" spans="1:8" x14ac:dyDescent="0.2">
      <c r="H2876" s="151" t="s">
        <v>639</v>
      </c>
    </row>
    <row r="2877" spans="1:8" ht="13.5" thickBot="1" x14ac:dyDescent="0.25"/>
    <row r="2878" spans="1:8" ht="18" x14ac:dyDescent="0.25">
      <c r="A2878" s="24" t="str">
        <f>CONCATENATE('Basic Data Input'!$B$5," COUNTY")</f>
        <v>___________ COUNTY</v>
      </c>
      <c r="B2878" s="25"/>
      <c r="C2878" s="25"/>
      <c r="D2878" s="25"/>
      <c r="E2878" s="25"/>
      <c r="F2878" s="26"/>
      <c r="G2878" s="79" t="s">
        <v>26</v>
      </c>
      <c r="H2878" s="80" t="s">
        <v>27</v>
      </c>
    </row>
    <row r="2879" spans="1:8" x14ac:dyDescent="0.2">
      <c r="F2879" s="81" t="s">
        <v>28</v>
      </c>
      <c r="G2879" s="82">
        <v>100</v>
      </c>
      <c r="H2879" s="83" t="s">
        <v>29</v>
      </c>
    </row>
    <row r="2880" spans="1:8" ht="13.5" thickBot="1" x14ac:dyDescent="0.25">
      <c r="F2880" s="84" t="s">
        <v>30</v>
      </c>
      <c r="G2880" s="85">
        <f>G2836</f>
        <v>0</v>
      </c>
      <c r="H2880" s="86">
        <f>H2836</f>
        <v>0</v>
      </c>
    </row>
    <row r="2881" spans="1:8" x14ac:dyDescent="0.2">
      <c r="A2881" s="87" t="s">
        <v>840</v>
      </c>
      <c r="H2881" s="88"/>
    </row>
    <row r="2882" spans="1:8" ht="13.5" thickBot="1" x14ac:dyDescent="0.25"/>
    <row r="2883" spans="1:8" x14ac:dyDescent="0.2">
      <c r="A2883" s="89"/>
      <c r="B2883" s="90"/>
      <c r="C2883" s="91"/>
      <c r="D2883" s="38"/>
      <c r="E2883" s="38"/>
      <c r="F2883" s="194" t="str">
        <f>F2751</f>
        <v>Estimated Disbursements Ensuing Year 2026 - 2027</v>
      </c>
      <c r="G2883" s="39"/>
      <c r="H2883" s="40"/>
    </row>
    <row r="2884" spans="1:8" x14ac:dyDescent="0.2">
      <c r="A2884" s="92"/>
      <c r="B2884" s="43" t="s">
        <v>26</v>
      </c>
      <c r="C2884" s="93"/>
      <c r="D2884" s="43" t="s">
        <v>13</v>
      </c>
      <c r="E2884" s="43" t="s">
        <v>13</v>
      </c>
      <c r="F2884" s="43" t="s">
        <v>31</v>
      </c>
      <c r="G2884" s="43" t="s">
        <v>32</v>
      </c>
      <c r="H2884" s="44"/>
    </row>
    <row r="2885" spans="1:8" x14ac:dyDescent="0.2">
      <c r="A2885" s="94"/>
      <c r="B2885" s="48" t="s">
        <v>33</v>
      </c>
      <c r="C2885" s="95"/>
      <c r="D2885" s="193" t="str">
        <f>D2753</f>
        <v>2024 - 2025</v>
      </c>
      <c r="E2885" s="193" t="str">
        <f>E2753</f>
        <v>2025 - 2026</v>
      </c>
      <c r="F2885" s="43" t="s">
        <v>34</v>
      </c>
      <c r="G2885" s="43" t="s">
        <v>35</v>
      </c>
      <c r="H2885" s="44" t="s">
        <v>36</v>
      </c>
    </row>
    <row r="2886" spans="1:8" x14ac:dyDescent="0.2">
      <c r="A2886" s="96"/>
      <c r="B2886" s="179" t="s">
        <v>365</v>
      </c>
      <c r="C2886" s="180" t="s">
        <v>288</v>
      </c>
      <c r="D2886" s="52">
        <v>1</v>
      </c>
      <c r="E2886" s="52">
        <v>2</v>
      </c>
      <c r="F2886" s="52">
        <v>3</v>
      </c>
      <c r="G2886" s="52">
        <v>4</v>
      </c>
      <c r="H2886" s="53">
        <v>5</v>
      </c>
    </row>
    <row r="2887" spans="1:8" x14ac:dyDescent="0.2">
      <c r="A2887" s="96">
        <v>1</v>
      </c>
      <c r="B2887" s="145" t="s">
        <v>603</v>
      </c>
      <c r="C2887" s="146"/>
      <c r="D2887" s="136"/>
      <c r="E2887" s="136"/>
      <c r="F2887" s="136"/>
      <c r="G2887" s="136"/>
      <c r="H2887" s="137"/>
    </row>
    <row r="2888" spans="1:8" x14ac:dyDescent="0.2">
      <c r="A2888" s="96">
        <v>2</v>
      </c>
      <c r="B2888" s="145" t="s">
        <v>603</v>
      </c>
      <c r="C2888" s="146"/>
      <c r="D2888" s="136"/>
      <c r="E2888" s="136"/>
      <c r="F2888" s="136"/>
      <c r="G2888" s="136"/>
      <c r="H2888" s="137"/>
    </row>
    <row r="2889" spans="1:8" x14ac:dyDescent="0.2">
      <c r="A2889" s="96">
        <v>3</v>
      </c>
      <c r="B2889" s="145" t="s">
        <v>603</v>
      </c>
      <c r="C2889" s="146"/>
      <c r="D2889" s="141"/>
      <c r="E2889" s="141"/>
      <c r="F2889" s="141"/>
      <c r="G2889" s="141"/>
      <c r="H2889" s="142"/>
    </row>
    <row r="2890" spans="1:8" x14ac:dyDescent="0.2">
      <c r="A2890" s="96">
        <v>4</v>
      </c>
      <c r="B2890" s="179"/>
      <c r="C2890" s="180" t="s">
        <v>289</v>
      </c>
      <c r="D2890" s="99">
        <f>SUM(D2858:D2874,D2887:D2889)</f>
        <v>0</v>
      </c>
      <c r="E2890" s="99">
        <f>SUM(E2858:E2874,E2887:E2889)</f>
        <v>0</v>
      </c>
      <c r="F2890" s="99">
        <f>SUM(F2858:F2874,F2887:F2889)</f>
        <v>0</v>
      </c>
      <c r="G2890" s="99">
        <f>SUM(G2858:G2874,G2887:G2889)</f>
        <v>0</v>
      </c>
      <c r="H2890" s="100">
        <f>SUM(H2858:H2874,H2887:H2889)</f>
        <v>0</v>
      </c>
    </row>
    <row r="2891" spans="1:8" x14ac:dyDescent="0.2">
      <c r="A2891" s="96">
        <v>5</v>
      </c>
      <c r="B2891" s="179" t="s">
        <v>727</v>
      </c>
      <c r="C2891" s="180" t="s">
        <v>290</v>
      </c>
      <c r="D2891" s="429"/>
      <c r="E2891" s="429"/>
      <c r="F2891" s="429"/>
      <c r="G2891" s="429"/>
      <c r="H2891" s="430"/>
    </row>
    <row r="2892" spans="1:8" x14ac:dyDescent="0.2">
      <c r="A2892" s="96">
        <v>6</v>
      </c>
      <c r="B2892" s="145" t="s">
        <v>604</v>
      </c>
      <c r="C2892" s="146"/>
      <c r="D2892" s="136"/>
      <c r="E2892" s="136"/>
      <c r="F2892" s="136"/>
      <c r="G2892" s="136"/>
      <c r="H2892" s="137"/>
    </row>
    <row r="2893" spans="1:8" x14ac:dyDescent="0.2">
      <c r="A2893" s="96">
        <v>7</v>
      </c>
      <c r="B2893" s="145" t="s">
        <v>604</v>
      </c>
      <c r="C2893" s="146"/>
      <c r="D2893" s="136"/>
      <c r="E2893" s="136"/>
      <c r="F2893" s="136"/>
      <c r="G2893" s="136"/>
      <c r="H2893" s="137"/>
    </row>
    <row r="2894" spans="1:8" x14ac:dyDescent="0.2">
      <c r="A2894" s="96">
        <v>8</v>
      </c>
      <c r="B2894" s="145" t="s">
        <v>604</v>
      </c>
      <c r="C2894" s="146"/>
      <c r="D2894" s="136"/>
      <c r="E2894" s="136"/>
      <c r="F2894" s="136"/>
      <c r="G2894" s="136"/>
      <c r="H2894" s="137"/>
    </row>
    <row r="2895" spans="1:8" x14ac:dyDescent="0.2">
      <c r="A2895" s="96">
        <v>9</v>
      </c>
      <c r="B2895" s="145" t="s">
        <v>604</v>
      </c>
      <c r="C2895" s="146"/>
      <c r="D2895" s="136"/>
      <c r="E2895" s="136"/>
      <c r="F2895" s="136"/>
      <c r="G2895" s="136"/>
      <c r="H2895" s="137"/>
    </row>
    <row r="2896" spans="1:8" x14ac:dyDescent="0.2">
      <c r="A2896" s="96">
        <v>10</v>
      </c>
      <c r="B2896" s="145" t="s">
        <v>604</v>
      </c>
      <c r="C2896" s="146"/>
      <c r="D2896" s="136"/>
      <c r="E2896" s="136"/>
      <c r="F2896" s="136"/>
      <c r="G2896" s="136"/>
      <c r="H2896" s="137"/>
    </row>
    <row r="2897" spans="1:8" x14ac:dyDescent="0.2">
      <c r="A2897" s="96">
        <v>11</v>
      </c>
      <c r="B2897" s="179"/>
      <c r="C2897" s="180" t="s">
        <v>293</v>
      </c>
      <c r="D2897" s="99">
        <f>SUM(D2892:D2896)</f>
        <v>0</v>
      </c>
      <c r="E2897" s="99">
        <f>SUM(E2892:E2896)</f>
        <v>0</v>
      </c>
      <c r="F2897" s="99">
        <f>SUM(F2892:F2896)</f>
        <v>0</v>
      </c>
      <c r="G2897" s="99">
        <f>SUM(G2892:G2896)</f>
        <v>0</v>
      </c>
      <c r="H2897" s="100">
        <f>SUM(H2892:H2896)</f>
        <v>0</v>
      </c>
    </row>
    <row r="2898" spans="1:8" x14ac:dyDescent="0.2">
      <c r="A2898" s="96">
        <v>12</v>
      </c>
      <c r="B2898" s="179" t="s">
        <v>738</v>
      </c>
      <c r="C2898" s="180" t="s">
        <v>294</v>
      </c>
      <c r="D2898" s="429"/>
      <c r="E2898" s="429"/>
      <c r="F2898" s="429"/>
      <c r="G2898" s="429"/>
      <c r="H2898" s="430"/>
    </row>
    <row r="2899" spans="1:8" x14ac:dyDescent="0.2">
      <c r="A2899" s="96">
        <v>13</v>
      </c>
      <c r="B2899" s="145" t="s">
        <v>605</v>
      </c>
      <c r="C2899" s="146"/>
      <c r="D2899" s="136"/>
      <c r="E2899" s="136"/>
      <c r="F2899" s="136"/>
      <c r="G2899" s="136"/>
      <c r="H2899" s="137"/>
    </row>
    <row r="2900" spans="1:8" x14ac:dyDescent="0.2">
      <c r="A2900" s="96">
        <v>14</v>
      </c>
      <c r="B2900" s="145" t="s">
        <v>605</v>
      </c>
      <c r="C2900" s="146"/>
      <c r="D2900" s="141"/>
      <c r="E2900" s="141"/>
      <c r="F2900" s="141"/>
      <c r="G2900" s="141"/>
      <c r="H2900" s="142"/>
    </row>
    <row r="2901" spans="1:8" x14ac:dyDescent="0.2">
      <c r="A2901" s="96">
        <v>15</v>
      </c>
      <c r="B2901" s="145" t="s">
        <v>605</v>
      </c>
      <c r="C2901" s="146"/>
      <c r="D2901" s="141"/>
      <c r="E2901" s="141"/>
      <c r="F2901" s="141"/>
      <c r="G2901" s="141"/>
      <c r="H2901" s="142"/>
    </row>
    <row r="2902" spans="1:8" x14ac:dyDescent="0.2">
      <c r="A2902" s="96">
        <v>16</v>
      </c>
      <c r="B2902" s="179"/>
      <c r="C2902" s="180" t="s">
        <v>297</v>
      </c>
      <c r="D2902" s="99">
        <f>SUM(D2899:D2901)</f>
        <v>0</v>
      </c>
      <c r="E2902" s="99">
        <f>SUM(E2899:E2901)</f>
        <v>0</v>
      </c>
      <c r="F2902" s="99">
        <f>SUM(F2899:F2901)</f>
        <v>0</v>
      </c>
      <c r="G2902" s="99">
        <f>SUM(G2899:G2901)</f>
        <v>0</v>
      </c>
      <c r="H2902" s="100">
        <f>SUM(H2899:H2901)</f>
        <v>0</v>
      </c>
    </row>
    <row r="2903" spans="1:8" x14ac:dyDescent="0.2">
      <c r="A2903" s="96">
        <v>17</v>
      </c>
      <c r="B2903" s="179" t="s">
        <v>739</v>
      </c>
      <c r="C2903" s="180" t="s">
        <v>298</v>
      </c>
      <c r="D2903" s="429"/>
      <c r="E2903" s="429"/>
      <c r="F2903" s="429"/>
      <c r="G2903" s="429"/>
      <c r="H2903" s="430"/>
    </row>
    <row r="2904" spans="1:8" x14ac:dyDescent="0.2">
      <c r="A2904" s="96">
        <v>18</v>
      </c>
      <c r="B2904" s="145" t="s">
        <v>606</v>
      </c>
      <c r="C2904" s="146"/>
      <c r="D2904" s="136"/>
      <c r="E2904" s="136"/>
      <c r="F2904" s="136"/>
      <c r="G2904" s="136"/>
      <c r="H2904" s="137"/>
    </row>
    <row r="2905" spans="1:8" x14ac:dyDescent="0.2">
      <c r="A2905" s="96">
        <v>19</v>
      </c>
      <c r="B2905" s="145" t="s">
        <v>606</v>
      </c>
      <c r="C2905" s="146"/>
      <c r="D2905" s="136"/>
      <c r="E2905" s="136"/>
      <c r="F2905" s="136"/>
      <c r="G2905" s="136"/>
      <c r="H2905" s="137"/>
    </row>
    <row r="2906" spans="1:8" x14ac:dyDescent="0.2">
      <c r="A2906" s="96">
        <v>20</v>
      </c>
      <c r="B2906" s="145" t="s">
        <v>606</v>
      </c>
      <c r="C2906" s="146"/>
      <c r="D2906" s="141"/>
      <c r="E2906" s="141"/>
      <c r="F2906" s="141"/>
      <c r="G2906" s="141"/>
      <c r="H2906" s="142"/>
    </row>
    <row r="2907" spans="1:8" x14ac:dyDescent="0.2">
      <c r="A2907" s="96">
        <v>21</v>
      </c>
      <c r="B2907" s="145" t="s">
        <v>606</v>
      </c>
      <c r="C2907" s="146"/>
      <c r="D2907" s="136"/>
      <c r="E2907" s="136"/>
      <c r="F2907" s="136"/>
      <c r="G2907" s="136"/>
      <c r="H2907" s="137"/>
    </row>
    <row r="2908" spans="1:8" x14ac:dyDescent="0.2">
      <c r="A2908" s="96">
        <v>22</v>
      </c>
      <c r="B2908" s="145" t="s">
        <v>606</v>
      </c>
      <c r="C2908" s="146"/>
      <c r="D2908" s="141"/>
      <c r="E2908" s="141"/>
      <c r="F2908" s="141"/>
      <c r="G2908" s="141"/>
      <c r="H2908" s="142"/>
    </row>
    <row r="2909" spans="1:8" x14ac:dyDescent="0.2">
      <c r="A2909" s="96">
        <v>23</v>
      </c>
      <c r="B2909" s="145" t="s">
        <v>606</v>
      </c>
      <c r="C2909" s="146"/>
      <c r="D2909" s="141"/>
      <c r="E2909" s="141"/>
      <c r="F2909" s="141"/>
      <c r="G2909" s="141"/>
      <c r="H2909" s="142"/>
    </row>
    <row r="2910" spans="1:8" x14ac:dyDescent="0.2">
      <c r="A2910" s="96">
        <v>24</v>
      </c>
      <c r="B2910" s="179"/>
      <c r="C2910" s="180" t="s">
        <v>307</v>
      </c>
      <c r="D2910" s="99">
        <f>SUM(D2904:D2909)</f>
        <v>0</v>
      </c>
      <c r="E2910" s="99">
        <f>SUM(E2904:E2909)</f>
        <v>0</v>
      </c>
      <c r="F2910" s="99">
        <f>SUM(F2904:F2909)</f>
        <v>0</v>
      </c>
      <c r="G2910" s="99">
        <f>SUM(G2904:G2909)</f>
        <v>0</v>
      </c>
      <c r="H2910" s="100">
        <f>SUM(H2904:H2909)</f>
        <v>0</v>
      </c>
    </row>
    <row r="2911" spans="1:8" ht="13.5" thickBot="1" x14ac:dyDescent="0.25">
      <c r="A2911" s="103">
        <v>25</v>
      </c>
      <c r="B2911" s="185"/>
      <c r="C2911" s="187" t="s">
        <v>841</v>
      </c>
      <c r="D2911" s="106">
        <f>D2856+D2890+D2897+D2902+D2910</f>
        <v>0</v>
      </c>
      <c r="E2911" s="106">
        <f>E2856+E2890+E2897+E2902+E2910</f>
        <v>0</v>
      </c>
      <c r="F2911" s="106">
        <f>F2856+F2890+F2897+F2902+F2910</f>
        <v>0</v>
      </c>
      <c r="G2911" s="106">
        <f>G2856+G2890+G2897+G2902+G2910</f>
        <v>0</v>
      </c>
      <c r="H2911" s="107">
        <f>H2856+H2890+H2897+H2902+H2910</f>
        <v>0</v>
      </c>
    </row>
    <row r="2912" spans="1:8" x14ac:dyDescent="0.2">
      <c r="C2912" s="87" t="s">
        <v>780</v>
      </c>
    </row>
    <row r="2913" spans="1:8" x14ac:dyDescent="0.2">
      <c r="H2913" s="88"/>
    </row>
    <row r="2914" spans="1:8" hidden="1" x14ac:dyDescent="0.2"/>
    <row r="2915" spans="1:8" x14ac:dyDescent="0.2">
      <c r="B2915" s="87" t="s">
        <v>309</v>
      </c>
    </row>
    <row r="2917" spans="1:8" x14ac:dyDescent="0.2">
      <c r="B2917" s="109" t="str">
        <f>B2829</f>
        <v>Request is hereby made for the adoption of the estimated budget disbursements for the fiscal year July 1, 2026, through June 30, 2027, as indicated in Column (3).</v>
      </c>
      <c r="C2917" s="87"/>
    </row>
    <row r="2919" spans="1:8" x14ac:dyDescent="0.2">
      <c r="C2919" s="138" t="s">
        <v>1016</v>
      </c>
      <c r="D2919" s="138" t="s">
        <v>310</v>
      </c>
      <c r="E2919" s="138"/>
      <c r="F2919" s="78" t="s">
        <v>311</v>
      </c>
    </row>
    <row r="2920" spans="1:8" x14ac:dyDescent="0.2">
      <c r="D2920" s="78" t="s">
        <v>312</v>
      </c>
      <c r="F2920" s="78" t="s">
        <v>313</v>
      </c>
    </row>
    <row r="2921" spans="1:8" ht="13.5" thickBot="1" x14ac:dyDescent="0.25">
      <c r="D2921" s="4"/>
      <c r="E2921" s="4"/>
      <c r="F2921" s="4"/>
      <c r="H2921" s="151" t="s">
        <v>640</v>
      </c>
    </row>
    <row r="2922" spans="1:8" ht="18" x14ac:dyDescent="0.25">
      <c r="A2922" s="24" t="str">
        <f>CONCATENATE('Basic Data Input'!$B$5," COUNTY")</f>
        <v>___________ COUNTY</v>
      </c>
      <c r="B2922" s="25"/>
      <c r="C2922" s="25"/>
      <c r="D2922" s="25"/>
      <c r="E2922" s="25"/>
      <c r="F2922" s="26"/>
      <c r="G2922" s="79" t="s">
        <v>26</v>
      </c>
      <c r="H2922" s="80" t="s">
        <v>27</v>
      </c>
    </row>
    <row r="2923" spans="1:8" x14ac:dyDescent="0.2">
      <c r="F2923" s="81" t="s">
        <v>28</v>
      </c>
      <c r="G2923" s="82">
        <v>100</v>
      </c>
      <c r="H2923" s="83" t="s">
        <v>29</v>
      </c>
    </row>
    <row r="2924" spans="1:8" ht="13.5" thickBot="1" x14ac:dyDescent="0.25">
      <c r="F2924" s="84" t="s">
        <v>30</v>
      </c>
      <c r="G2924" s="149"/>
      <c r="H2924" s="150"/>
    </row>
    <row r="2925" spans="1:8" x14ac:dyDescent="0.2">
      <c r="A2925" s="87" t="s">
        <v>840</v>
      </c>
      <c r="H2925" s="88"/>
    </row>
    <row r="2926" spans="1:8" ht="13.5" thickBot="1" x14ac:dyDescent="0.25"/>
    <row r="2927" spans="1:8" x14ac:dyDescent="0.2">
      <c r="A2927" s="89"/>
      <c r="B2927" s="90"/>
      <c r="C2927" s="91"/>
      <c r="D2927" s="38"/>
      <c r="E2927" s="38"/>
      <c r="F2927" s="194" t="str">
        <f>F2839</f>
        <v>Estimated Disbursements Ensuing Year 2026 - 2027</v>
      </c>
      <c r="G2927" s="39"/>
      <c r="H2927" s="40"/>
    </row>
    <row r="2928" spans="1:8" x14ac:dyDescent="0.2">
      <c r="A2928" s="92"/>
      <c r="B2928" s="43" t="s">
        <v>26</v>
      </c>
      <c r="C2928" s="93"/>
      <c r="D2928" s="43" t="s">
        <v>13</v>
      </c>
      <c r="E2928" s="43" t="s">
        <v>13</v>
      </c>
      <c r="F2928" s="43" t="s">
        <v>31</v>
      </c>
      <c r="G2928" s="43" t="s">
        <v>32</v>
      </c>
      <c r="H2928" s="44"/>
    </row>
    <row r="2929" spans="1:8" x14ac:dyDescent="0.2">
      <c r="A2929" s="94"/>
      <c r="B2929" s="48" t="s">
        <v>33</v>
      </c>
      <c r="C2929" s="95"/>
      <c r="D2929" s="193" t="str">
        <f>D2841</f>
        <v>2024 - 2025</v>
      </c>
      <c r="E2929" s="193" t="str">
        <f>E2841</f>
        <v>2025 - 2026</v>
      </c>
      <c r="F2929" s="43" t="s">
        <v>34</v>
      </c>
      <c r="G2929" s="43" t="s">
        <v>35</v>
      </c>
      <c r="H2929" s="44" t="s">
        <v>36</v>
      </c>
    </row>
    <row r="2930" spans="1:8" x14ac:dyDescent="0.2">
      <c r="A2930" s="96"/>
      <c r="B2930" s="97"/>
      <c r="C2930" s="98"/>
      <c r="D2930" s="52">
        <v>1</v>
      </c>
      <c r="E2930" s="52">
        <v>2</v>
      </c>
      <c r="F2930" s="52">
        <v>3</v>
      </c>
      <c r="G2930" s="52">
        <v>4</v>
      </c>
      <c r="H2930" s="53">
        <v>5</v>
      </c>
    </row>
    <row r="2931" spans="1:8" x14ac:dyDescent="0.2">
      <c r="A2931" s="96">
        <v>1</v>
      </c>
      <c r="B2931" s="179" t="s">
        <v>250</v>
      </c>
      <c r="C2931" s="180" t="s">
        <v>241</v>
      </c>
      <c r="D2931" s="435"/>
      <c r="E2931" s="435"/>
      <c r="F2931" s="435"/>
      <c r="G2931" s="435"/>
      <c r="H2931" s="436"/>
    </row>
    <row r="2932" spans="1:8" x14ac:dyDescent="0.2">
      <c r="A2932" s="96">
        <v>2</v>
      </c>
      <c r="B2932" s="145" t="s">
        <v>602</v>
      </c>
      <c r="C2932" s="146"/>
      <c r="D2932" s="136"/>
      <c r="E2932" s="136"/>
      <c r="F2932" s="136"/>
      <c r="G2932" s="136"/>
      <c r="H2932" s="137"/>
    </row>
    <row r="2933" spans="1:8" x14ac:dyDescent="0.2">
      <c r="A2933" s="96">
        <v>3</v>
      </c>
      <c r="B2933" s="145" t="s">
        <v>602</v>
      </c>
      <c r="C2933" s="146"/>
      <c r="D2933" s="141"/>
      <c r="E2933" s="141"/>
      <c r="F2933" s="141"/>
      <c r="G2933" s="141"/>
      <c r="H2933" s="142"/>
    </row>
    <row r="2934" spans="1:8" x14ac:dyDescent="0.2">
      <c r="A2934" s="96">
        <v>4</v>
      </c>
      <c r="B2934" s="145" t="s">
        <v>602</v>
      </c>
      <c r="C2934" s="146"/>
      <c r="D2934" s="136"/>
      <c r="E2934" s="136"/>
      <c r="F2934" s="136"/>
      <c r="G2934" s="136"/>
      <c r="H2934" s="137"/>
    </row>
    <row r="2935" spans="1:8" x14ac:dyDescent="0.2">
      <c r="A2935" s="96">
        <v>5</v>
      </c>
      <c r="B2935" s="145" t="s">
        <v>602</v>
      </c>
      <c r="C2935" s="146"/>
      <c r="D2935" s="141"/>
      <c r="E2935" s="141"/>
      <c r="F2935" s="141"/>
      <c r="G2935" s="141"/>
      <c r="H2935" s="142"/>
    </row>
    <row r="2936" spans="1:8" x14ac:dyDescent="0.2">
      <c r="A2936" s="96">
        <v>6</v>
      </c>
      <c r="B2936" s="145" t="s">
        <v>602</v>
      </c>
      <c r="C2936" s="146"/>
      <c r="D2936" s="136"/>
      <c r="E2936" s="136"/>
      <c r="F2936" s="136"/>
      <c r="G2936" s="136"/>
      <c r="H2936" s="137"/>
    </row>
    <row r="2937" spans="1:8" x14ac:dyDescent="0.2">
      <c r="A2937" s="96">
        <v>7</v>
      </c>
      <c r="B2937" s="145" t="s">
        <v>602</v>
      </c>
      <c r="C2937" s="146"/>
      <c r="D2937" s="136"/>
      <c r="E2937" s="136"/>
      <c r="F2937" s="136"/>
      <c r="G2937" s="136"/>
      <c r="H2937" s="137"/>
    </row>
    <row r="2938" spans="1:8" x14ac:dyDescent="0.2">
      <c r="A2938" s="96">
        <v>8</v>
      </c>
      <c r="B2938" s="145" t="s">
        <v>602</v>
      </c>
      <c r="C2938" s="146"/>
      <c r="D2938" s="136"/>
      <c r="E2938" s="136"/>
      <c r="F2938" s="136"/>
      <c r="G2938" s="136"/>
      <c r="H2938" s="137"/>
    </row>
    <row r="2939" spans="1:8" x14ac:dyDescent="0.2">
      <c r="A2939" s="96">
        <v>9</v>
      </c>
      <c r="B2939" s="145" t="s">
        <v>602</v>
      </c>
      <c r="C2939" s="146"/>
      <c r="D2939" s="136"/>
      <c r="E2939" s="136"/>
      <c r="F2939" s="136"/>
      <c r="G2939" s="136"/>
      <c r="H2939" s="137"/>
    </row>
    <row r="2940" spans="1:8" x14ac:dyDescent="0.2">
      <c r="A2940" s="96">
        <v>10</v>
      </c>
      <c r="B2940" s="145" t="s">
        <v>602</v>
      </c>
      <c r="C2940" s="146"/>
      <c r="D2940" s="136"/>
      <c r="E2940" s="136"/>
      <c r="F2940" s="136"/>
      <c r="G2940" s="136"/>
      <c r="H2940" s="137"/>
    </row>
    <row r="2941" spans="1:8" x14ac:dyDescent="0.2">
      <c r="A2941" s="96">
        <v>11</v>
      </c>
      <c r="B2941" s="145" t="s">
        <v>602</v>
      </c>
      <c r="C2941" s="146"/>
      <c r="D2941" s="136"/>
      <c r="E2941" s="136"/>
      <c r="F2941" s="136"/>
      <c r="G2941" s="136"/>
      <c r="H2941" s="137"/>
    </row>
    <row r="2942" spans="1:8" x14ac:dyDescent="0.2">
      <c r="A2942" s="96">
        <v>12</v>
      </c>
      <c r="B2942" s="145" t="s">
        <v>602</v>
      </c>
      <c r="C2942" s="146"/>
      <c r="D2942" s="136"/>
      <c r="E2942" s="136"/>
      <c r="F2942" s="136"/>
      <c r="G2942" s="136"/>
      <c r="H2942" s="137"/>
    </row>
    <row r="2943" spans="1:8" x14ac:dyDescent="0.2">
      <c r="A2943" s="96">
        <v>13</v>
      </c>
      <c r="B2943" s="145" t="s">
        <v>602</v>
      </c>
      <c r="C2943" s="146"/>
      <c r="D2943" s="136"/>
      <c r="E2943" s="136"/>
      <c r="F2943" s="136"/>
      <c r="G2943" s="136"/>
      <c r="H2943" s="137"/>
    </row>
    <row r="2944" spans="1:8" x14ac:dyDescent="0.2">
      <c r="A2944" s="96">
        <v>14</v>
      </c>
      <c r="B2944" s="179"/>
      <c r="C2944" s="180" t="s">
        <v>261</v>
      </c>
      <c r="D2944" s="101">
        <f>SUM(D2932:D2943)</f>
        <v>0</v>
      </c>
      <c r="E2944" s="101">
        <f>SUM(E2932:E2943)</f>
        <v>0</v>
      </c>
      <c r="F2944" s="101">
        <f>SUM(F2932:F2943)</f>
        <v>0</v>
      </c>
      <c r="G2944" s="101">
        <f>SUM(G2932:G2943)</f>
        <v>0</v>
      </c>
      <c r="H2944" s="102">
        <f>SUM(H2932:H2943)</f>
        <v>0</v>
      </c>
    </row>
    <row r="2945" spans="1:8" x14ac:dyDescent="0.2">
      <c r="A2945" s="96">
        <v>15</v>
      </c>
      <c r="B2945" s="179" t="s">
        <v>365</v>
      </c>
      <c r="C2945" s="180" t="s">
        <v>263</v>
      </c>
      <c r="D2945" s="429"/>
      <c r="E2945" s="429"/>
      <c r="F2945" s="429"/>
      <c r="G2945" s="429"/>
      <c r="H2945" s="430"/>
    </row>
    <row r="2946" spans="1:8" x14ac:dyDescent="0.2">
      <c r="A2946" s="96">
        <v>16</v>
      </c>
      <c r="B2946" s="145" t="s">
        <v>603</v>
      </c>
      <c r="C2946" s="146"/>
      <c r="D2946" s="136"/>
      <c r="E2946" s="136"/>
      <c r="F2946" s="136"/>
      <c r="G2946" s="136"/>
      <c r="H2946" s="137"/>
    </row>
    <row r="2947" spans="1:8" x14ac:dyDescent="0.2">
      <c r="A2947" s="96">
        <v>17</v>
      </c>
      <c r="B2947" s="145" t="s">
        <v>603</v>
      </c>
      <c r="C2947" s="146"/>
      <c r="D2947" s="136"/>
      <c r="E2947" s="136"/>
      <c r="F2947" s="136"/>
      <c r="G2947" s="136"/>
      <c r="H2947" s="137"/>
    </row>
    <row r="2948" spans="1:8" x14ac:dyDescent="0.2">
      <c r="A2948" s="96">
        <v>18</v>
      </c>
      <c r="B2948" s="145" t="s">
        <v>603</v>
      </c>
      <c r="C2948" s="146"/>
      <c r="D2948" s="136"/>
      <c r="E2948" s="136"/>
      <c r="F2948" s="136"/>
      <c r="G2948" s="136"/>
      <c r="H2948" s="137"/>
    </row>
    <row r="2949" spans="1:8" x14ac:dyDescent="0.2">
      <c r="A2949" s="96">
        <v>19</v>
      </c>
      <c r="B2949" s="145" t="s">
        <v>603</v>
      </c>
      <c r="C2949" s="146"/>
      <c r="D2949" s="136"/>
      <c r="E2949" s="136"/>
      <c r="F2949" s="136"/>
      <c r="G2949" s="136"/>
      <c r="H2949" s="137"/>
    </row>
    <row r="2950" spans="1:8" x14ac:dyDescent="0.2">
      <c r="A2950" s="96">
        <v>20</v>
      </c>
      <c r="B2950" s="145" t="s">
        <v>603</v>
      </c>
      <c r="C2950" s="146"/>
      <c r="D2950" s="141"/>
      <c r="E2950" s="141"/>
      <c r="F2950" s="141"/>
      <c r="G2950" s="141"/>
      <c r="H2950" s="142"/>
    </row>
    <row r="2951" spans="1:8" x14ac:dyDescent="0.2">
      <c r="A2951" s="96">
        <v>21</v>
      </c>
      <c r="B2951" s="145" t="s">
        <v>603</v>
      </c>
      <c r="C2951" s="146"/>
      <c r="D2951" s="136"/>
      <c r="E2951" s="136"/>
      <c r="F2951" s="136"/>
      <c r="G2951" s="136"/>
      <c r="H2951" s="137"/>
    </row>
    <row r="2952" spans="1:8" x14ac:dyDescent="0.2">
      <c r="A2952" s="96">
        <v>22</v>
      </c>
      <c r="B2952" s="145" t="s">
        <v>603</v>
      </c>
      <c r="C2952" s="146"/>
      <c r="D2952" s="141"/>
      <c r="E2952" s="141"/>
      <c r="F2952" s="141"/>
      <c r="G2952" s="141"/>
      <c r="H2952" s="142"/>
    </row>
    <row r="2953" spans="1:8" x14ac:dyDescent="0.2">
      <c r="A2953" s="96">
        <v>23</v>
      </c>
      <c r="B2953" s="145" t="s">
        <v>603</v>
      </c>
      <c r="C2953" s="146"/>
      <c r="D2953" s="141"/>
      <c r="E2953" s="141"/>
      <c r="F2953" s="141"/>
      <c r="G2953" s="141"/>
      <c r="H2953" s="142"/>
    </row>
    <row r="2954" spans="1:8" x14ac:dyDescent="0.2">
      <c r="A2954" s="96">
        <v>24</v>
      </c>
      <c r="B2954" s="145" t="s">
        <v>603</v>
      </c>
      <c r="C2954" s="146"/>
      <c r="D2954" s="136"/>
      <c r="E2954" s="136"/>
      <c r="F2954" s="136"/>
      <c r="G2954" s="136"/>
      <c r="H2954" s="137"/>
    </row>
    <row r="2955" spans="1:8" x14ac:dyDescent="0.2">
      <c r="A2955" s="96">
        <v>25</v>
      </c>
      <c r="B2955" s="145" t="s">
        <v>603</v>
      </c>
      <c r="C2955" s="146"/>
      <c r="D2955" s="136"/>
      <c r="E2955" s="136"/>
      <c r="F2955" s="136"/>
      <c r="G2955" s="136"/>
      <c r="H2955" s="137"/>
    </row>
    <row r="2956" spans="1:8" x14ac:dyDescent="0.2">
      <c r="A2956" s="96">
        <v>26</v>
      </c>
      <c r="B2956" s="145" t="s">
        <v>603</v>
      </c>
      <c r="C2956" s="146"/>
      <c r="D2956" s="136"/>
      <c r="E2956" s="136"/>
      <c r="F2956" s="136"/>
      <c r="G2956" s="136"/>
      <c r="H2956" s="137"/>
    </row>
    <row r="2957" spans="1:8" x14ac:dyDescent="0.2">
      <c r="A2957" s="96">
        <v>27</v>
      </c>
      <c r="B2957" s="145" t="s">
        <v>603</v>
      </c>
      <c r="C2957" s="146"/>
      <c r="D2957" s="136"/>
      <c r="E2957" s="136"/>
      <c r="F2957" s="136"/>
      <c r="G2957" s="136"/>
      <c r="H2957" s="137"/>
    </row>
    <row r="2958" spans="1:8" x14ac:dyDescent="0.2">
      <c r="A2958" s="96">
        <v>28</v>
      </c>
      <c r="B2958" s="145" t="s">
        <v>603</v>
      </c>
      <c r="C2958" s="146"/>
      <c r="D2958" s="141"/>
      <c r="E2958" s="141"/>
      <c r="F2958" s="141"/>
      <c r="G2958" s="141"/>
      <c r="H2958" s="142"/>
    </row>
    <row r="2959" spans="1:8" x14ac:dyDescent="0.2">
      <c r="A2959" s="96">
        <v>29</v>
      </c>
      <c r="B2959" s="145" t="s">
        <v>603</v>
      </c>
      <c r="C2959" s="146"/>
      <c r="D2959" s="136"/>
      <c r="E2959" s="136"/>
      <c r="F2959" s="136"/>
      <c r="G2959" s="136"/>
      <c r="H2959" s="137"/>
    </row>
    <row r="2960" spans="1:8" x14ac:dyDescent="0.2">
      <c r="A2960" s="96">
        <v>30</v>
      </c>
      <c r="B2960" s="145" t="s">
        <v>603</v>
      </c>
      <c r="C2960" s="146"/>
      <c r="D2960" s="141"/>
      <c r="E2960" s="141"/>
      <c r="F2960" s="136"/>
      <c r="G2960" s="136"/>
      <c r="H2960" s="137"/>
    </row>
    <row r="2961" spans="1:8" x14ac:dyDescent="0.2">
      <c r="A2961" s="96">
        <v>31</v>
      </c>
      <c r="B2961" s="145" t="s">
        <v>603</v>
      </c>
      <c r="C2961" s="146"/>
      <c r="D2961" s="141"/>
      <c r="E2961" s="141"/>
      <c r="F2961" s="136"/>
      <c r="G2961" s="136"/>
      <c r="H2961" s="137"/>
    </row>
    <row r="2962" spans="1:8" ht="13.5" thickBot="1" x14ac:dyDescent="0.25">
      <c r="A2962" s="103">
        <v>32</v>
      </c>
      <c r="B2962" s="147" t="s">
        <v>603</v>
      </c>
      <c r="C2962" s="148"/>
      <c r="D2962" s="143"/>
      <c r="E2962" s="143"/>
      <c r="F2962" s="143"/>
      <c r="G2962" s="143"/>
      <c r="H2962" s="144"/>
    </row>
    <row r="2963" spans="1:8" ht="6" customHeight="1" x14ac:dyDescent="0.2"/>
    <row r="2964" spans="1:8" x14ac:dyDescent="0.2">
      <c r="H2964" s="151" t="s">
        <v>639</v>
      </c>
    </row>
    <row r="2965" spans="1:8" ht="13.5" thickBot="1" x14ac:dyDescent="0.25"/>
    <row r="2966" spans="1:8" ht="18" x14ac:dyDescent="0.25">
      <c r="A2966" s="24" t="str">
        <f>CONCATENATE('Basic Data Input'!$B$5," COUNTY")</f>
        <v>___________ COUNTY</v>
      </c>
      <c r="B2966" s="25"/>
      <c r="C2966" s="25"/>
      <c r="D2966" s="25"/>
      <c r="E2966" s="25"/>
      <c r="F2966" s="26"/>
      <c r="G2966" s="79" t="s">
        <v>26</v>
      </c>
      <c r="H2966" s="80" t="s">
        <v>27</v>
      </c>
    </row>
    <row r="2967" spans="1:8" x14ac:dyDescent="0.2">
      <c r="F2967" s="81" t="s">
        <v>28</v>
      </c>
      <c r="G2967" s="82">
        <v>100</v>
      </c>
      <c r="H2967" s="83" t="s">
        <v>29</v>
      </c>
    </row>
    <row r="2968" spans="1:8" ht="13.5" thickBot="1" x14ac:dyDescent="0.25">
      <c r="F2968" s="84" t="s">
        <v>30</v>
      </c>
      <c r="G2968" s="85">
        <f>G2924</f>
        <v>0</v>
      </c>
      <c r="H2968" s="86">
        <f>H2924</f>
        <v>0</v>
      </c>
    </row>
    <row r="2969" spans="1:8" x14ac:dyDescent="0.2">
      <c r="A2969" s="87" t="s">
        <v>840</v>
      </c>
      <c r="H2969" s="88"/>
    </row>
    <row r="2970" spans="1:8" ht="13.5" thickBot="1" x14ac:dyDescent="0.25"/>
    <row r="2971" spans="1:8" x14ac:dyDescent="0.2">
      <c r="A2971" s="89"/>
      <c r="B2971" s="90"/>
      <c r="C2971" s="91"/>
      <c r="D2971" s="38"/>
      <c r="E2971" s="38"/>
      <c r="F2971" s="194" t="str">
        <f>F2839</f>
        <v>Estimated Disbursements Ensuing Year 2026 - 2027</v>
      </c>
      <c r="G2971" s="39"/>
      <c r="H2971" s="40"/>
    </row>
    <row r="2972" spans="1:8" x14ac:dyDescent="0.2">
      <c r="A2972" s="92"/>
      <c r="B2972" s="43" t="s">
        <v>26</v>
      </c>
      <c r="C2972" s="93"/>
      <c r="D2972" s="43" t="s">
        <v>13</v>
      </c>
      <c r="E2972" s="43" t="s">
        <v>13</v>
      </c>
      <c r="F2972" s="43" t="s">
        <v>31</v>
      </c>
      <c r="G2972" s="43" t="s">
        <v>32</v>
      </c>
      <c r="H2972" s="44"/>
    </row>
    <row r="2973" spans="1:8" x14ac:dyDescent="0.2">
      <c r="A2973" s="94"/>
      <c r="B2973" s="48" t="s">
        <v>33</v>
      </c>
      <c r="C2973" s="95"/>
      <c r="D2973" s="193" t="str">
        <f>D2841</f>
        <v>2024 - 2025</v>
      </c>
      <c r="E2973" s="193" t="str">
        <f>E2841</f>
        <v>2025 - 2026</v>
      </c>
      <c r="F2973" s="43" t="s">
        <v>34</v>
      </c>
      <c r="G2973" s="43" t="s">
        <v>35</v>
      </c>
      <c r="H2973" s="44" t="s">
        <v>36</v>
      </c>
    </row>
    <row r="2974" spans="1:8" x14ac:dyDescent="0.2">
      <c r="A2974" s="96"/>
      <c r="B2974" s="179" t="s">
        <v>365</v>
      </c>
      <c r="C2974" s="180" t="s">
        <v>288</v>
      </c>
      <c r="D2974" s="52">
        <v>1</v>
      </c>
      <c r="E2974" s="52">
        <v>2</v>
      </c>
      <c r="F2974" s="52">
        <v>3</v>
      </c>
      <c r="G2974" s="52">
        <v>4</v>
      </c>
      <c r="H2974" s="53">
        <v>5</v>
      </c>
    </row>
    <row r="2975" spans="1:8" x14ac:dyDescent="0.2">
      <c r="A2975" s="96">
        <v>1</v>
      </c>
      <c r="B2975" s="145" t="s">
        <v>603</v>
      </c>
      <c r="C2975" s="146"/>
      <c r="D2975" s="136"/>
      <c r="E2975" s="136"/>
      <c r="F2975" s="136"/>
      <c r="G2975" s="136"/>
      <c r="H2975" s="137"/>
    </row>
    <row r="2976" spans="1:8" x14ac:dyDescent="0.2">
      <c r="A2976" s="96">
        <v>2</v>
      </c>
      <c r="B2976" s="145" t="s">
        <v>603</v>
      </c>
      <c r="C2976" s="146"/>
      <c r="D2976" s="136"/>
      <c r="E2976" s="136"/>
      <c r="F2976" s="136"/>
      <c r="G2976" s="136"/>
      <c r="H2976" s="137"/>
    </row>
    <row r="2977" spans="1:8" x14ac:dyDescent="0.2">
      <c r="A2977" s="96">
        <v>3</v>
      </c>
      <c r="B2977" s="145" t="s">
        <v>603</v>
      </c>
      <c r="C2977" s="146"/>
      <c r="D2977" s="141"/>
      <c r="E2977" s="141"/>
      <c r="F2977" s="141"/>
      <c r="G2977" s="141"/>
      <c r="H2977" s="142"/>
    </row>
    <row r="2978" spans="1:8" x14ac:dyDescent="0.2">
      <c r="A2978" s="96">
        <v>4</v>
      </c>
      <c r="B2978" s="179"/>
      <c r="C2978" s="180" t="s">
        <v>289</v>
      </c>
      <c r="D2978" s="99">
        <f>SUM(D2946:D2962,D2975:D2977)</f>
        <v>0</v>
      </c>
      <c r="E2978" s="99">
        <f>SUM(E2946:E2962,E2975:E2977)</f>
        <v>0</v>
      </c>
      <c r="F2978" s="99">
        <f>SUM(F2946:F2962,F2975:F2977)</f>
        <v>0</v>
      </c>
      <c r="G2978" s="99">
        <f>SUM(G2946:G2962,G2975:G2977)</f>
        <v>0</v>
      </c>
      <c r="H2978" s="100">
        <f>SUM(H2946:H2962,H2975:H2977)</f>
        <v>0</v>
      </c>
    </row>
    <row r="2979" spans="1:8" x14ac:dyDescent="0.2">
      <c r="A2979" s="96">
        <v>5</v>
      </c>
      <c r="B2979" s="179" t="s">
        <v>727</v>
      </c>
      <c r="C2979" s="180" t="s">
        <v>290</v>
      </c>
      <c r="D2979" s="429"/>
      <c r="E2979" s="429"/>
      <c r="F2979" s="429"/>
      <c r="G2979" s="429"/>
      <c r="H2979" s="430"/>
    </row>
    <row r="2980" spans="1:8" x14ac:dyDescent="0.2">
      <c r="A2980" s="96">
        <v>6</v>
      </c>
      <c r="B2980" s="145" t="s">
        <v>604</v>
      </c>
      <c r="C2980" s="146"/>
      <c r="D2980" s="136"/>
      <c r="E2980" s="136"/>
      <c r="F2980" s="136"/>
      <c r="G2980" s="136"/>
      <c r="H2980" s="137"/>
    </row>
    <row r="2981" spans="1:8" x14ac:dyDescent="0.2">
      <c r="A2981" s="96">
        <v>7</v>
      </c>
      <c r="B2981" s="145" t="s">
        <v>604</v>
      </c>
      <c r="C2981" s="146"/>
      <c r="D2981" s="136"/>
      <c r="E2981" s="136"/>
      <c r="F2981" s="136"/>
      <c r="G2981" s="136"/>
      <c r="H2981" s="137"/>
    </row>
    <row r="2982" spans="1:8" x14ac:dyDescent="0.2">
      <c r="A2982" s="96">
        <v>8</v>
      </c>
      <c r="B2982" s="145" t="s">
        <v>604</v>
      </c>
      <c r="C2982" s="146"/>
      <c r="D2982" s="136"/>
      <c r="E2982" s="136"/>
      <c r="F2982" s="136"/>
      <c r="G2982" s="136"/>
      <c r="H2982" s="137"/>
    </row>
    <row r="2983" spans="1:8" x14ac:dyDescent="0.2">
      <c r="A2983" s="96">
        <v>9</v>
      </c>
      <c r="B2983" s="145" t="s">
        <v>604</v>
      </c>
      <c r="C2983" s="146"/>
      <c r="D2983" s="136"/>
      <c r="E2983" s="136"/>
      <c r="F2983" s="136"/>
      <c r="G2983" s="136"/>
      <c r="H2983" s="137"/>
    </row>
    <row r="2984" spans="1:8" x14ac:dyDescent="0.2">
      <c r="A2984" s="96">
        <v>10</v>
      </c>
      <c r="B2984" s="145" t="s">
        <v>604</v>
      </c>
      <c r="C2984" s="146"/>
      <c r="D2984" s="136"/>
      <c r="E2984" s="136"/>
      <c r="F2984" s="136"/>
      <c r="G2984" s="136"/>
      <c r="H2984" s="137"/>
    </row>
    <row r="2985" spans="1:8" x14ac:dyDescent="0.2">
      <c r="A2985" s="96">
        <v>11</v>
      </c>
      <c r="B2985" s="179"/>
      <c r="C2985" s="180" t="s">
        <v>293</v>
      </c>
      <c r="D2985" s="99">
        <f>SUM(D2980:D2984)</f>
        <v>0</v>
      </c>
      <c r="E2985" s="99">
        <f>SUM(E2980:E2984)</f>
        <v>0</v>
      </c>
      <c r="F2985" s="99">
        <f>SUM(F2980:F2984)</f>
        <v>0</v>
      </c>
      <c r="G2985" s="99">
        <f>SUM(G2980:G2984)</f>
        <v>0</v>
      </c>
      <c r="H2985" s="100">
        <f>SUM(H2980:H2984)</f>
        <v>0</v>
      </c>
    </row>
    <row r="2986" spans="1:8" x14ac:dyDescent="0.2">
      <c r="A2986" s="96">
        <v>12</v>
      </c>
      <c r="B2986" s="179" t="s">
        <v>738</v>
      </c>
      <c r="C2986" s="180" t="s">
        <v>294</v>
      </c>
      <c r="D2986" s="429"/>
      <c r="E2986" s="429"/>
      <c r="F2986" s="429"/>
      <c r="G2986" s="429"/>
      <c r="H2986" s="430"/>
    </row>
    <row r="2987" spans="1:8" x14ac:dyDescent="0.2">
      <c r="A2987" s="96">
        <v>13</v>
      </c>
      <c r="B2987" s="145" t="s">
        <v>605</v>
      </c>
      <c r="C2987" s="146"/>
      <c r="D2987" s="136"/>
      <c r="E2987" s="136"/>
      <c r="F2987" s="136"/>
      <c r="G2987" s="136"/>
      <c r="H2987" s="137"/>
    </row>
    <row r="2988" spans="1:8" x14ac:dyDescent="0.2">
      <c r="A2988" s="96">
        <v>14</v>
      </c>
      <c r="B2988" s="145" t="s">
        <v>605</v>
      </c>
      <c r="C2988" s="146"/>
      <c r="D2988" s="141"/>
      <c r="E2988" s="141"/>
      <c r="F2988" s="141"/>
      <c r="G2988" s="141"/>
      <c r="H2988" s="142"/>
    </row>
    <row r="2989" spans="1:8" x14ac:dyDescent="0.2">
      <c r="A2989" s="96">
        <v>15</v>
      </c>
      <c r="B2989" s="145" t="s">
        <v>605</v>
      </c>
      <c r="C2989" s="146"/>
      <c r="D2989" s="141"/>
      <c r="E2989" s="141"/>
      <c r="F2989" s="141"/>
      <c r="G2989" s="141"/>
      <c r="H2989" s="142"/>
    </row>
    <row r="2990" spans="1:8" x14ac:dyDescent="0.2">
      <c r="A2990" s="96">
        <v>16</v>
      </c>
      <c r="B2990" s="179"/>
      <c r="C2990" s="180" t="s">
        <v>297</v>
      </c>
      <c r="D2990" s="99">
        <f>SUM(D2987:D2989)</f>
        <v>0</v>
      </c>
      <c r="E2990" s="99">
        <f>SUM(E2987:E2989)</f>
        <v>0</v>
      </c>
      <c r="F2990" s="99">
        <f>SUM(F2987:F2989)</f>
        <v>0</v>
      </c>
      <c r="G2990" s="99">
        <f>SUM(G2987:G2989)</f>
        <v>0</v>
      </c>
      <c r="H2990" s="100">
        <f>SUM(H2987:H2989)</f>
        <v>0</v>
      </c>
    </row>
    <row r="2991" spans="1:8" x14ac:dyDescent="0.2">
      <c r="A2991" s="96">
        <v>17</v>
      </c>
      <c r="B2991" s="179" t="s">
        <v>739</v>
      </c>
      <c r="C2991" s="180" t="s">
        <v>298</v>
      </c>
      <c r="D2991" s="429"/>
      <c r="E2991" s="429"/>
      <c r="F2991" s="429"/>
      <c r="G2991" s="429"/>
      <c r="H2991" s="430"/>
    </row>
    <row r="2992" spans="1:8" x14ac:dyDescent="0.2">
      <c r="A2992" s="96">
        <v>18</v>
      </c>
      <c r="B2992" s="145" t="s">
        <v>606</v>
      </c>
      <c r="C2992" s="146"/>
      <c r="D2992" s="136"/>
      <c r="E2992" s="136"/>
      <c r="F2992" s="136"/>
      <c r="G2992" s="136"/>
      <c r="H2992" s="137"/>
    </row>
    <row r="2993" spans="1:8" x14ac:dyDescent="0.2">
      <c r="A2993" s="96">
        <v>19</v>
      </c>
      <c r="B2993" s="145" t="s">
        <v>606</v>
      </c>
      <c r="C2993" s="146"/>
      <c r="D2993" s="136"/>
      <c r="E2993" s="136"/>
      <c r="F2993" s="136"/>
      <c r="G2993" s="136"/>
      <c r="H2993" s="137"/>
    </row>
    <row r="2994" spans="1:8" x14ac:dyDescent="0.2">
      <c r="A2994" s="96">
        <v>20</v>
      </c>
      <c r="B2994" s="145" t="s">
        <v>606</v>
      </c>
      <c r="C2994" s="146"/>
      <c r="D2994" s="141"/>
      <c r="E2994" s="141"/>
      <c r="F2994" s="141"/>
      <c r="G2994" s="141"/>
      <c r="H2994" s="142"/>
    </row>
    <row r="2995" spans="1:8" x14ac:dyDescent="0.2">
      <c r="A2995" s="96">
        <v>21</v>
      </c>
      <c r="B2995" s="145" t="s">
        <v>606</v>
      </c>
      <c r="C2995" s="146"/>
      <c r="D2995" s="136"/>
      <c r="E2995" s="136"/>
      <c r="F2995" s="136"/>
      <c r="G2995" s="136"/>
      <c r="H2995" s="137"/>
    </row>
    <row r="2996" spans="1:8" x14ac:dyDescent="0.2">
      <c r="A2996" s="96">
        <v>22</v>
      </c>
      <c r="B2996" s="145" t="s">
        <v>606</v>
      </c>
      <c r="C2996" s="146"/>
      <c r="D2996" s="141"/>
      <c r="E2996" s="141"/>
      <c r="F2996" s="141"/>
      <c r="G2996" s="141"/>
      <c r="H2996" s="142"/>
    </row>
    <row r="2997" spans="1:8" x14ac:dyDescent="0.2">
      <c r="A2997" s="96">
        <v>23</v>
      </c>
      <c r="B2997" s="145" t="s">
        <v>606</v>
      </c>
      <c r="C2997" s="146"/>
      <c r="D2997" s="141"/>
      <c r="E2997" s="141"/>
      <c r="F2997" s="141"/>
      <c r="G2997" s="141"/>
      <c r="H2997" s="142"/>
    </row>
    <row r="2998" spans="1:8" x14ac:dyDescent="0.2">
      <c r="A2998" s="96">
        <v>24</v>
      </c>
      <c r="B2998" s="179"/>
      <c r="C2998" s="180" t="s">
        <v>307</v>
      </c>
      <c r="D2998" s="99">
        <f>SUM(D2992:D2997)</f>
        <v>0</v>
      </c>
      <c r="E2998" s="99">
        <f>SUM(E2992:E2997)</f>
        <v>0</v>
      </c>
      <c r="F2998" s="99">
        <f>SUM(F2992:F2997)</f>
        <v>0</v>
      </c>
      <c r="G2998" s="99">
        <f>SUM(G2992:G2997)</f>
        <v>0</v>
      </c>
      <c r="H2998" s="100">
        <f>SUM(H2992:H2997)</f>
        <v>0</v>
      </c>
    </row>
    <row r="2999" spans="1:8" ht="13.5" thickBot="1" x14ac:dyDescent="0.25">
      <c r="A2999" s="103">
        <v>25</v>
      </c>
      <c r="B2999" s="185"/>
      <c r="C2999" s="187" t="s">
        <v>841</v>
      </c>
      <c r="D2999" s="106">
        <f>D2944+D2978+D2985+D2990+D2998</f>
        <v>0</v>
      </c>
      <c r="E2999" s="106">
        <f>E2944+E2978+E2985+E2990+E2998</f>
        <v>0</v>
      </c>
      <c r="F2999" s="106">
        <f>F2944+F2978+F2985+F2990+F2998</f>
        <v>0</v>
      </c>
      <c r="G2999" s="106">
        <f>G2944+G2978+G2985+G2990+G2998</f>
        <v>0</v>
      </c>
      <c r="H2999" s="107">
        <f>H2944+H2978+H2985+H2990+H2998</f>
        <v>0</v>
      </c>
    </row>
    <row r="3000" spans="1:8" x14ac:dyDescent="0.2">
      <c r="C3000" s="87" t="s">
        <v>780</v>
      </c>
    </row>
    <row r="3001" spans="1:8" x14ac:dyDescent="0.2">
      <c r="H3001" s="88"/>
    </row>
    <row r="3002" spans="1:8" hidden="1" x14ac:dyDescent="0.2"/>
    <row r="3003" spans="1:8" x14ac:dyDescent="0.2">
      <c r="B3003" s="87" t="s">
        <v>309</v>
      </c>
    </row>
    <row r="3005" spans="1:8" x14ac:dyDescent="0.2">
      <c r="B3005" s="109" t="str">
        <f>B2917</f>
        <v>Request is hereby made for the adoption of the estimated budget disbursements for the fiscal year July 1, 2026, through June 30, 2027, as indicated in Column (3).</v>
      </c>
      <c r="C3005" s="87"/>
    </row>
    <row r="3007" spans="1:8" x14ac:dyDescent="0.2">
      <c r="C3007" s="138" t="s">
        <v>1016</v>
      </c>
      <c r="D3007" s="138" t="s">
        <v>310</v>
      </c>
      <c r="E3007" s="138"/>
      <c r="F3007" s="78" t="s">
        <v>311</v>
      </c>
    </row>
    <row r="3008" spans="1:8" x14ac:dyDescent="0.2">
      <c r="D3008" s="78" t="s">
        <v>312</v>
      </c>
      <c r="F3008" s="78" t="s">
        <v>313</v>
      </c>
    </row>
    <row r="3009" spans="4:8" x14ac:dyDescent="0.2">
      <c r="D3009" s="4"/>
      <c r="E3009" s="4"/>
      <c r="F3009" s="4"/>
      <c r="H3009" s="151" t="s">
        <v>640</v>
      </c>
    </row>
  </sheetData>
  <phoneticPr fontId="0" type="noConversion"/>
  <printOptions horizontalCentered="1" verticalCentered="1"/>
  <pageMargins left="0" right="0" top="0.5" bottom="0" header="0.5" footer="0.5"/>
  <pageSetup scale="95" orientation="landscape" r:id="rId1"/>
  <headerFooter alignWithMargins="0"/>
  <rowBreaks count="61" manualBreakCount="61">
    <brk id="43" max="7" man="1"/>
    <brk id="88" max="7" man="1"/>
    <brk id="132" max="7" man="1"/>
    <brk id="177" max="7" man="1"/>
    <brk id="221" max="7" man="1"/>
    <brk id="266" max="7" man="1"/>
    <brk id="310" max="7" man="1"/>
    <brk id="355" max="7" man="1"/>
    <brk id="399" max="7" man="1"/>
    <brk id="444" max="7" man="1"/>
    <brk id="488" max="7" man="1"/>
    <brk id="533" max="7" man="1"/>
    <brk id="577" max="7" man="1"/>
    <brk id="622" max="7" man="1"/>
    <brk id="666" max="7" man="1"/>
    <brk id="710" max="7" man="1"/>
    <brk id="754" max="7" man="1"/>
    <brk id="799" max="7" man="1"/>
    <brk id="843" max="7" man="1"/>
    <brk id="888" max="7" man="1"/>
    <brk id="932" max="7" man="1"/>
    <brk id="976" max="7" man="1"/>
    <brk id="1020" max="7" man="1"/>
    <brk id="1063" max="7" man="1"/>
    <brk id="1107" max="7" man="1"/>
    <brk id="1151" max="7" man="1"/>
    <brk id="1195" max="7" man="1"/>
    <brk id="1239" max="7" man="1"/>
    <brk id="1284" max="7" man="1"/>
    <brk id="1328" max="7" man="1"/>
    <brk id="1373" max="7" man="1"/>
    <brk id="1417" max="7" man="1"/>
    <brk id="1461" max="7" man="1"/>
    <brk id="1506" max="7" man="1"/>
    <brk id="1550" max="7" man="1"/>
    <brk id="1594" max="7" man="1"/>
    <brk id="1638" max="7" man="1"/>
    <brk id="1682" max="7" man="1"/>
    <brk id="1726" max="7" man="1"/>
    <brk id="1770" max="7" man="1"/>
    <brk id="1814" max="7" man="1"/>
    <brk id="1858" max="7" man="1"/>
    <brk id="1903" max="7" man="1"/>
    <brk id="1947" max="7" man="1"/>
    <brk id="1992" max="7" man="1"/>
    <brk id="2036" max="7" man="1"/>
    <brk id="2081" max="7" man="1"/>
    <brk id="2125" max="7" man="1"/>
    <brk id="2169" max="7" man="1"/>
    <brk id="2213" max="7" man="1"/>
    <brk id="2258" max="7" man="1"/>
    <brk id="2302" max="7" man="1"/>
    <brk id="2347" max="7" man="1"/>
    <brk id="2391" max="7" man="1"/>
    <brk id="2435" max="7" man="1"/>
    <brk id="2479" max="7" man="1"/>
    <brk id="2523" max="7" man="1"/>
    <brk id="2568" max="16383" man="1"/>
    <brk id="2612" max="16383" man="1"/>
    <brk id="2656" max="16383" man="1"/>
    <brk id="2700" max="16383" man="1"/>
  </rowBreaks>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109"/>
  <sheetViews>
    <sheetView workbookViewId="0">
      <selection sqref="A1:B1"/>
    </sheetView>
  </sheetViews>
  <sheetFormatPr defaultColWidth="9.140625" defaultRowHeight="12.75" x14ac:dyDescent="0.2"/>
  <cols>
    <col min="1" max="1" width="3.42578125" style="330" customWidth="1"/>
    <col min="2" max="2" width="138.85546875" style="330" customWidth="1"/>
    <col min="3" max="16384" width="9.140625" style="330"/>
  </cols>
  <sheetData>
    <row r="1" spans="1:2" x14ac:dyDescent="0.2">
      <c r="A1" s="769" t="s">
        <v>1220</v>
      </c>
      <c r="B1" s="769"/>
    </row>
    <row r="3" spans="1:2" x14ac:dyDescent="0.2">
      <c r="A3" s="331" t="s">
        <v>1221</v>
      </c>
    </row>
    <row r="4" spans="1:2" x14ac:dyDescent="0.2">
      <c r="A4" s="578" t="s">
        <v>1349</v>
      </c>
      <c r="B4" s="330" t="s">
        <v>1222</v>
      </c>
    </row>
    <row r="6" spans="1:2" x14ac:dyDescent="0.2">
      <c r="A6" s="333" t="s">
        <v>1223</v>
      </c>
    </row>
    <row r="7" spans="1:2" x14ac:dyDescent="0.2">
      <c r="A7" s="578" t="s">
        <v>1349</v>
      </c>
      <c r="B7" s="334" t="s">
        <v>1224</v>
      </c>
    </row>
    <row r="8" spans="1:2" ht="16.5" customHeight="1" x14ac:dyDescent="0.2">
      <c r="A8" s="578" t="s">
        <v>1349</v>
      </c>
      <c r="B8" s="330" t="s">
        <v>1225</v>
      </c>
    </row>
    <row r="9" spans="1:2" x14ac:dyDescent="0.2">
      <c r="A9" s="332"/>
    </row>
    <row r="10" spans="1:2" x14ac:dyDescent="0.2">
      <c r="A10" s="333" t="s">
        <v>1226</v>
      </c>
    </row>
    <row r="11" spans="1:2" ht="27.75" customHeight="1" x14ac:dyDescent="0.2">
      <c r="A11" s="578" t="s">
        <v>1349</v>
      </c>
      <c r="B11" s="335" t="s">
        <v>1295</v>
      </c>
    </row>
    <row r="12" spans="1:2" x14ac:dyDescent="0.2">
      <c r="A12" s="332"/>
    </row>
    <row r="13" spans="1:2" x14ac:dyDescent="0.2">
      <c r="A13" s="333" t="s">
        <v>1407</v>
      </c>
    </row>
    <row r="14" spans="1:2" x14ac:dyDescent="0.2">
      <c r="A14" s="578" t="s">
        <v>1349</v>
      </c>
      <c r="B14" s="330" t="s">
        <v>1543</v>
      </c>
    </row>
    <row r="15" spans="1:2" x14ac:dyDescent="0.2">
      <c r="A15" s="332"/>
    </row>
    <row r="16" spans="1:2" x14ac:dyDescent="0.2">
      <c r="A16" s="333" t="s">
        <v>1408</v>
      </c>
    </row>
    <row r="17" spans="1:2" x14ac:dyDescent="0.2">
      <c r="A17" s="578" t="s">
        <v>1349</v>
      </c>
      <c r="B17" s="330" t="s">
        <v>1543</v>
      </c>
    </row>
    <row r="18" spans="1:2" x14ac:dyDescent="0.2">
      <c r="A18" s="332"/>
    </row>
    <row r="19" spans="1:2" x14ac:dyDescent="0.2">
      <c r="A19" s="333" t="s">
        <v>1370</v>
      </c>
    </row>
    <row r="20" spans="1:2" x14ac:dyDescent="0.2">
      <c r="A20" s="578" t="s">
        <v>1349</v>
      </c>
      <c r="B20" s="330" t="s">
        <v>1366</v>
      </c>
    </row>
    <row r="21" spans="1:2" x14ac:dyDescent="0.2">
      <c r="A21" s="578" t="s">
        <v>1349</v>
      </c>
      <c r="B21" s="330" t="s">
        <v>1367</v>
      </c>
    </row>
    <row r="22" spans="1:2" x14ac:dyDescent="0.2">
      <c r="A22" s="332"/>
    </row>
    <row r="23" spans="1:2" x14ac:dyDescent="0.2">
      <c r="A23" s="333" t="s">
        <v>1227</v>
      </c>
    </row>
    <row r="24" spans="1:2" x14ac:dyDescent="0.2">
      <c r="A24" s="578" t="s">
        <v>1349</v>
      </c>
      <c r="B24" s="330" t="s">
        <v>1228</v>
      </c>
    </row>
    <row r="25" spans="1:2" x14ac:dyDescent="0.2">
      <c r="A25" s="332"/>
    </row>
    <row r="26" spans="1:2" x14ac:dyDescent="0.2">
      <c r="A26" s="331" t="s">
        <v>1229</v>
      </c>
    </row>
    <row r="27" spans="1:2" x14ac:dyDescent="0.2">
      <c r="A27" s="578" t="s">
        <v>1349</v>
      </c>
      <c r="B27" s="330" t="s">
        <v>1230</v>
      </c>
    </row>
    <row r="28" spans="1:2" ht="25.5" x14ac:dyDescent="0.2">
      <c r="A28" s="578" t="s">
        <v>1349</v>
      </c>
      <c r="B28" s="335" t="s">
        <v>1365</v>
      </c>
    </row>
    <row r="29" spans="1:2" x14ac:dyDescent="0.2">
      <c r="A29" s="332"/>
    </row>
    <row r="30" spans="1:2" x14ac:dyDescent="0.2">
      <c r="A30" s="333" t="s">
        <v>1231</v>
      </c>
    </row>
    <row r="31" spans="1:2" ht="25.5" x14ac:dyDescent="0.2">
      <c r="A31" s="578" t="s">
        <v>1349</v>
      </c>
      <c r="B31" s="336" t="s">
        <v>1232</v>
      </c>
    </row>
    <row r="32" spans="1:2" x14ac:dyDescent="0.2">
      <c r="A32" s="332"/>
    </row>
    <row r="33" spans="1:2" x14ac:dyDescent="0.2">
      <c r="A33" s="333" t="s">
        <v>1233</v>
      </c>
    </row>
    <row r="34" spans="1:2" x14ac:dyDescent="0.2">
      <c r="A34" s="578" t="s">
        <v>1349</v>
      </c>
      <c r="B34" s="330" t="s">
        <v>1234</v>
      </c>
    </row>
    <row r="35" spans="1:2" x14ac:dyDescent="0.2">
      <c r="A35" s="332"/>
    </row>
    <row r="36" spans="1:2" x14ac:dyDescent="0.2">
      <c r="A36" s="333" t="s">
        <v>1235</v>
      </c>
    </row>
    <row r="37" spans="1:2" x14ac:dyDescent="0.2">
      <c r="A37" s="578" t="s">
        <v>1349</v>
      </c>
      <c r="B37" s="330" t="s">
        <v>1236</v>
      </c>
    </row>
    <row r="38" spans="1:2" x14ac:dyDescent="0.2">
      <c r="A38" s="331"/>
    </row>
    <row r="39" spans="1:2" x14ac:dyDescent="0.2">
      <c r="A39" s="331" t="s">
        <v>1237</v>
      </c>
    </row>
    <row r="40" spans="1:2" x14ac:dyDescent="0.2">
      <c r="A40" s="578" t="s">
        <v>1349</v>
      </c>
      <c r="B40" s="330" t="s">
        <v>1238</v>
      </c>
    </row>
    <row r="41" spans="1:2" x14ac:dyDescent="0.2">
      <c r="A41" s="332"/>
    </row>
    <row r="42" spans="1:2" x14ac:dyDescent="0.2">
      <c r="A42" s="333" t="s">
        <v>1239</v>
      </c>
    </row>
    <row r="43" spans="1:2" x14ac:dyDescent="0.2">
      <c r="A43" s="578" t="s">
        <v>1349</v>
      </c>
      <c r="B43" s="330" t="s">
        <v>1330</v>
      </c>
    </row>
    <row r="44" spans="1:2" x14ac:dyDescent="0.2">
      <c r="A44" s="331"/>
    </row>
    <row r="45" spans="1:2" x14ac:dyDescent="0.2">
      <c r="A45" s="333" t="s">
        <v>1240</v>
      </c>
    </row>
    <row r="46" spans="1:2" x14ac:dyDescent="0.2">
      <c r="A46" s="578" t="s">
        <v>1349</v>
      </c>
      <c r="B46" s="330" t="s">
        <v>1241</v>
      </c>
    </row>
    <row r="47" spans="1:2" x14ac:dyDescent="0.2">
      <c r="A47" s="332"/>
    </row>
    <row r="48" spans="1:2" x14ac:dyDescent="0.2">
      <c r="A48" s="333" t="s">
        <v>1242</v>
      </c>
    </row>
    <row r="49" spans="1:2" x14ac:dyDescent="0.2">
      <c r="A49" s="578" t="s">
        <v>1349</v>
      </c>
      <c r="B49" s="330" t="s">
        <v>1243</v>
      </c>
    </row>
    <row r="50" spans="1:2" x14ac:dyDescent="0.2">
      <c r="A50" s="578" t="s">
        <v>1349</v>
      </c>
      <c r="B50" s="330" t="s">
        <v>1244</v>
      </c>
    </row>
    <row r="51" spans="1:2" x14ac:dyDescent="0.2">
      <c r="A51" s="578" t="s">
        <v>1349</v>
      </c>
      <c r="B51" s="330" t="s">
        <v>1245</v>
      </c>
    </row>
    <row r="52" spans="1:2" x14ac:dyDescent="0.2">
      <c r="A52" s="332"/>
    </row>
    <row r="53" spans="1:2" x14ac:dyDescent="0.2">
      <c r="A53" s="333" t="s">
        <v>1246</v>
      </c>
    </row>
    <row r="54" spans="1:2" x14ac:dyDescent="0.2">
      <c r="A54" s="578" t="s">
        <v>1349</v>
      </c>
      <c r="B54" s="330" t="s">
        <v>1247</v>
      </c>
    </row>
    <row r="55" spans="1:2" x14ac:dyDescent="0.2">
      <c r="A55" s="578" t="s">
        <v>1349</v>
      </c>
      <c r="B55" s="330" t="s">
        <v>1042</v>
      </c>
    </row>
    <row r="56" spans="1:2" x14ac:dyDescent="0.2">
      <c r="B56" s="337" t="s">
        <v>1248</v>
      </c>
    </row>
    <row r="57" spans="1:2" x14ac:dyDescent="0.2">
      <c r="B57" s="337" t="s">
        <v>1249</v>
      </c>
    </row>
    <row r="58" spans="1:2" x14ac:dyDescent="0.2">
      <c r="B58" s="338" t="s">
        <v>1250</v>
      </c>
    </row>
    <row r="59" spans="1:2" x14ac:dyDescent="0.2">
      <c r="B59" s="338" t="s">
        <v>1251</v>
      </c>
    </row>
    <row r="60" spans="1:2" x14ac:dyDescent="0.2">
      <c r="B60" s="337" t="s">
        <v>1252</v>
      </c>
    </row>
    <row r="61" spans="1:2" x14ac:dyDescent="0.2">
      <c r="B61" s="337" t="s">
        <v>1253</v>
      </c>
    </row>
    <row r="62" spans="1:2" x14ac:dyDescent="0.2">
      <c r="B62" s="337" t="s">
        <v>1254</v>
      </c>
    </row>
    <row r="63" spans="1:2" x14ac:dyDescent="0.2">
      <c r="B63" s="330" t="s">
        <v>1255</v>
      </c>
    </row>
    <row r="64" spans="1:2" x14ac:dyDescent="0.2">
      <c r="B64" s="339" t="s">
        <v>1256</v>
      </c>
    </row>
    <row r="65" spans="1:2" x14ac:dyDescent="0.2">
      <c r="B65" s="337" t="s">
        <v>1257</v>
      </c>
    </row>
    <row r="66" spans="1:2" x14ac:dyDescent="0.2">
      <c r="B66" s="531" t="s">
        <v>1331</v>
      </c>
    </row>
    <row r="67" spans="1:2" x14ac:dyDescent="0.2">
      <c r="A67" s="340" t="s">
        <v>1258</v>
      </c>
      <c r="B67" s="337"/>
    </row>
    <row r="68" spans="1:2" x14ac:dyDescent="0.2">
      <c r="B68" s="337"/>
    </row>
    <row r="69" spans="1:2" x14ac:dyDescent="0.2">
      <c r="A69" s="341" t="s">
        <v>493</v>
      </c>
    </row>
    <row r="70" spans="1:2" ht="25.5" x14ac:dyDescent="0.2">
      <c r="A70" s="466"/>
      <c r="B70" s="467" t="s">
        <v>1259</v>
      </c>
    </row>
    <row r="71" spans="1:2" x14ac:dyDescent="0.2">
      <c r="A71" s="466" t="s">
        <v>1260</v>
      </c>
      <c r="B71" s="468"/>
    </row>
    <row r="72" spans="1:2" ht="38.25" x14ac:dyDescent="0.2">
      <c r="A72" s="468" t="s">
        <v>9</v>
      </c>
      <c r="B72" s="334" t="s">
        <v>1261</v>
      </c>
    </row>
    <row r="73" spans="1:2" ht="30.95" customHeight="1" x14ac:dyDescent="0.2">
      <c r="A73" s="468" t="s">
        <v>1262</v>
      </c>
      <c r="B73" s="467" t="s">
        <v>1263</v>
      </c>
    </row>
    <row r="74" spans="1:2" ht="9" customHeight="1" x14ac:dyDescent="0.2">
      <c r="A74" s="468"/>
      <c r="B74" s="468"/>
    </row>
    <row r="75" spans="1:2" x14ac:dyDescent="0.2">
      <c r="A75" s="466" t="s">
        <v>1264</v>
      </c>
      <c r="B75" s="468"/>
    </row>
    <row r="76" spans="1:2" ht="70.5" customHeight="1" x14ac:dyDescent="0.2">
      <c r="A76" s="468" t="s">
        <v>9</v>
      </c>
      <c r="B76" s="342" t="s">
        <v>1265</v>
      </c>
    </row>
    <row r="77" spans="1:2" x14ac:dyDescent="0.2">
      <c r="A77" s="468" t="s">
        <v>1262</v>
      </c>
      <c r="B77" s="468"/>
    </row>
    <row r="78" spans="1:2" ht="38.450000000000003" customHeight="1" x14ac:dyDescent="0.2">
      <c r="A78" s="468"/>
      <c r="B78" s="342" t="s">
        <v>1266</v>
      </c>
    </row>
    <row r="79" spans="1:2" ht="24.6" customHeight="1" x14ac:dyDescent="0.2">
      <c r="A79" s="468"/>
      <c r="B79" s="334" t="s">
        <v>1267</v>
      </c>
    </row>
    <row r="80" spans="1:2" x14ac:dyDescent="0.2">
      <c r="A80" s="468"/>
      <c r="B80" s="343" t="s">
        <v>1268</v>
      </c>
    </row>
    <row r="81" spans="1:2" x14ac:dyDescent="0.2">
      <c r="A81" s="468"/>
      <c r="B81" s="343" t="s">
        <v>1269</v>
      </c>
    </row>
    <row r="82" spans="1:2" x14ac:dyDescent="0.2">
      <c r="A82" s="468"/>
      <c r="B82" s="343" t="s">
        <v>1270</v>
      </c>
    </row>
    <row r="83" spans="1:2" ht="30" customHeight="1" x14ac:dyDescent="0.2">
      <c r="A83" s="468"/>
      <c r="B83" s="343" t="s">
        <v>1271</v>
      </c>
    </row>
    <row r="84" spans="1:2" x14ac:dyDescent="0.2">
      <c r="A84" s="468"/>
      <c r="B84" s="468"/>
    </row>
    <row r="85" spans="1:2" ht="47.1" customHeight="1" x14ac:dyDescent="0.2">
      <c r="A85" s="770" t="s">
        <v>1272</v>
      </c>
      <c r="B85" s="770"/>
    </row>
    <row r="86" spans="1:2" ht="33.6" customHeight="1" x14ac:dyDescent="0.2">
      <c r="A86" s="468"/>
      <c r="B86" s="342" t="s">
        <v>1273</v>
      </c>
    </row>
    <row r="87" spans="1:2" ht="57.95" customHeight="1" x14ac:dyDescent="0.2">
      <c r="A87" s="468"/>
      <c r="B87" s="342" t="s">
        <v>1274</v>
      </c>
    </row>
    <row r="88" spans="1:2" ht="47.1" customHeight="1" x14ac:dyDescent="0.2">
      <c r="A88" s="468"/>
      <c r="B88" s="342" t="s">
        <v>1275</v>
      </c>
    </row>
    <row r="89" spans="1:2" ht="36.950000000000003" customHeight="1" x14ac:dyDescent="0.2">
      <c r="A89" s="468"/>
      <c r="B89" s="342" t="s">
        <v>1276</v>
      </c>
    </row>
    <row r="90" spans="1:2" ht="45.6" customHeight="1" x14ac:dyDescent="0.2">
      <c r="A90" s="771" t="s">
        <v>1277</v>
      </c>
      <c r="B90" s="771"/>
    </row>
    <row r="91" spans="1:2" ht="30.95" customHeight="1" x14ac:dyDescent="0.2">
      <c r="A91" s="468"/>
      <c r="B91" s="342" t="s">
        <v>1278</v>
      </c>
    </row>
    <row r="92" spans="1:2" ht="33.950000000000003" customHeight="1" x14ac:dyDescent="0.2">
      <c r="A92" s="468"/>
      <c r="B92" s="342" t="s">
        <v>1279</v>
      </c>
    </row>
    <row r="93" spans="1:2" ht="32.450000000000003" customHeight="1" x14ac:dyDescent="0.2">
      <c r="A93" s="468"/>
      <c r="B93" s="342" t="s">
        <v>1280</v>
      </c>
    </row>
    <row r="94" spans="1:2" ht="21.6" customHeight="1" x14ac:dyDescent="0.2">
      <c r="A94" s="468"/>
      <c r="B94" s="342" t="s">
        <v>1281</v>
      </c>
    </row>
    <row r="95" spans="1:2" ht="32.1" customHeight="1" x14ac:dyDescent="0.2">
      <c r="A95" s="468"/>
      <c r="B95" s="342" t="s">
        <v>1282</v>
      </c>
    </row>
    <row r="96" spans="1:2" x14ac:dyDescent="0.2">
      <c r="A96" s="468"/>
      <c r="B96" s="468"/>
    </row>
    <row r="97" spans="1:2" ht="29.45" customHeight="1" x14ac:dyDescent="0.2">
      <c r="A97" s="770" t="s">
        <v>1283</v>
      </c>
      <c r="B97" s="770"/>
    </row>
    <row r="98" spans="1:2" ht="49.5" customHeight="1" x14ac:dyDescent="0.2">
      <c r="A98" s="468"/>
      <c r="B98" s="343" t="s">
        <v>1296</v>
      </c>
    </row>
    <row r="99" spans="1:2" ht="18.600000000000001" customHeight="1" x14ac:dyDescent="0.2">
      <c r="A99" s="468"/>
      <c r="B99" s="343" t="s">
        <v>1284</v>
      </c>
    </row>
    <row r="100" spans="1:2" ht="25.5" x14ac:dyDescent="0.2">
      <c r="A100" s="468"/>
      <c r="B100" s="344" t="s">
        <v>1285</v>
      </c>
    </row>
    <row r="101" spans="1:2" ht="25.5" x14ac:dyDescent="0.2">
      <c r="A101" s="468"/>
      <c r="B101" s="343" t="s">
        <v>1286</v>
      </c>
    </row>
    <row r="102" spans="1:2" ht="32.1" customHeight="1" x14ac:dyDescent="0.2">
      <c r="A102" s="468"/>
      <c r="B102" s="344" t="s">
        <v>1287</v>
      </c>
    </row>
    <row r="103" spans="1:2" ht="20.100000000000001" customHeight="1" x14ac:dyDescent="0.2">
      <c r="A103" s="468"/>
      <c r="B103" s="343" t="s">
        <v>1288</v>
      </c>
    </row>
    <row r="104" spans="1:2" ht="17.100000000000001" customHeight="1" x14ac:dyDescent="0.2">
      <c r="A104" s="468"/>
      <c r="B104" s="343" t="s">
        <v>1289</v>
      </c>
    </row>
    <row r="105" spans="1:2" ht="57" customHeight="1" x14ac:dyDescent="0.2">
      <c r="A105" s="468"/>
      <c r="B105" s="344" t="s">
        <v>1290</v>
      </c>
    </row>
    <row r="106" spans="1:2" ht="28.5" customHeight="1" x14ac:dyDescent="0.2">
      <c r="A106" s="468"/>
      <c r="B106" s="343" t="s">
        <v>1291</v>
      </c>
    </row>
    <row r="107" spans="1:2" ht="18" customHeight="1" x14ac:dyDescent="0.2">
      <c r="A107" s="468"/>
      <c r="B107" s="343" t="s">
        <v>1292</v>
      </c>
    </row>
    <row r="108" spans="1:2" ht="18.600000000000001" customHeight="1" x14ac:dyDescent="0.2">
      <c r="A108" s="468"/>
      <c r="B108" s="343" t="s">
        <v>1297</v>
      </c>
    </row>
    <row r="109" spans="1:2" ht="29.1" customHeight="1" x14ac:dyDescent="0.2">
      <c r="A109" s="468"/>
      <c r="B109" s="342" t="s">
        <v>1293</v>
      </c>
    </row>
  </sheetData>
  <mergeCells count="4">
    <mergeCell ref="A1:B1"/>
    <mergeCell ref="A85:B85"/>
    <mergeCell ref="A90:B90"/>
    <mergeCell ref="A97:B97"/>
  </mergeCells>
  <printOptions horizontalCentered="1"/>
  <pageMargins left="0.5" right="0.5" top="0.5" bottom="0.5" header="0.5" footer="0.5"/>
  <pageSetup scale="64"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45"/>
  <sheetViews>
    <sheetView workbookViewId="0">
      <selection sqref="A1:C1"/>
    </sheetView>
  </sheetViews>
  <sheetFormatPr defaultColWidth="9.140625" defaultRowHeight="12.75" x14ac:dyDescent="0.2"/>
  <cols>
    <col min="1" max="1" width="3" style="22" customWidth="1"/>
    <col min="2" max="2" width="8.5703125" style="22" customWidth="1"/>
    <col min="3" max="3" width="38.5703125" style="22" customWidth="1"/>
    <col min="4" max="8" width="16.5703125" style="22" customWidth="1"/>
    <col min="9" max="16384" width="9.140625" style="4"/>
  </cols>
  <sheetData>
    <row r="1" spans="1:8" ht="18" x14ac:dyDescent="0.25">
      <c r="A1" s="24" t="str">
        <f>CONCATENATE('Basic Data Input'!$B$5," COUNTY")</f>
        <v>___________ COUNTY</v>
      </c>
      <c r="B1" s="25"/>
      <c r="C1" s="25"/>
      <c r="D1" s="25"/>
      <c r="E1" s="25"/>
      <c r="F1" s="26"/>
      <c r="G1" s="27" t="s">
        <v>26</v>
      </c>
      <c r="H1" s="28" t="s">
        <v>27</v>
      </c>
    </row>
    <row r="2" spans="1:8" x14ac:dyDescent="0.2">
      <c r="A2" s="21"/>
      <c r="B2" s="21"/>
      <c r="F2" s="29" t="s">
        <v>28</v>
      </c>
      <c r="G2" s="30">
        <v>200</v>
      </c>
      <c r="H2" s="71" t="s">
        <v>903</v>
      </c>
    </row>
    <row r="3" spans="1:8" ht="13.5" thickBot="1" x14ac:dyDescent="0.25">
      <c r="A3" s="21"/>
      <c r="B3" s="21"/>
      <c r="F3" s="31" t="s">
        <v>30</v>
      </c>
      <c r="G3" s="32"/>
      <c r="H3" s="33"/>
    </row>
    <row r="4" spans="1:8" x14ac:dyDescent="0.2">
      <c r="A4" s="34" t="s">
        <v>817</v>
      </c>
      <c r="B4" s="21"/>
      <c r="H4" s="23"/>
    </row>
    <row r="5" spans="1:8" ht="13.5" thickBot="1" x14ac:dyDescent="0.25">
      <c r="A5" s="21"/>
      <c r="B5" s="21"/>
    </row>
    <row r="6" spans="1:8" x14ac:dyDescent="0.2">
      <c r="A6" s="35"/>
      <c r="B6" s="36"/>
      <c r="C6" s="37"/>
      <c r="D6" s="38"/>
      <c r="E6" s="38"/>
      <c r="F6" s="194" t="s">
        <v>1589</v>
      </c>
      <c r="G6" s="39"/>
      <c r="H6" s="40"/>
    </row>
    <row r="7" spans="1:8" x14ac:dyDescent="0.2">
      <c r="A7" s="41"/>
      <c r="B7" s="42" t="s">
        <v>26</v>
      </c>
      <c r="C7" s="42"/>
      <c r="D7" s="43" t="s">
        <v>13</v>
      </c>
      <c r="E7" s="43" t="s">
        <v>13</v>
      </c>
      <c r="F7" s="43" t="s">
        <v>31</v>
      </c>
      <c r="G7" s="43" t="s">
        <v>32</v>
      </c>
      <c r="H7" s="44"/>
    </row>
    <row r="8" spans="1:8" x14ac:dyDescent="0.2">
      <c r="A8" s="45"/>
      <c r="B8" s="46" t="s">
        <v>33</v>
      </c>
      <c r="C8" s="47"/>
      <c r="D8" s="193" t="str">
        <f>'General Receipts'!D7</f>
        <v>2024 - 2025</v>
      </c>
      <c r="E8" s="193" t="str">
        <f>'General Receipts'!E7</f>
        <v>2025 - 2026</v>
      </c>
      <c r="F8" s="43" t="s">
        <v>34</v>
      </c>
      <c r="G8" s="43" t="s">
        <v>35</v>
      </c>
      <c r="H8" s="44" t="s">
        <v>36</v>
      </c>
    </row>
    <row r="9" spans="1:8" x14ac:dyDescent="0.2">
      <c r="A9" s="49"/>
      <c r="B9" s="50"/>
      <c r="C9" s="51"/>
      <c r="D9" s="52">
        <v>1</v>
      </c>
      <c r="E9" s="52">
        <v>2</v>
      </c>
      <c r="F9" s="52">
        <v>3</v>
      </c>
      <c r="G9" s="52">
        <v>4</v>
      </c>
      <c r="H9" s="53">
        <v>5</v>
      </c>
    </row>
    <row r="10" spans="1:8" x14ac:dyDescent="0.2">
      <c r="A10" s="49">
        <v>1</v>
      </c>
      <c r="B10" s="50" t="s">
        <v>37</v>
      </c>
      <c r="C10" s="51" t="s">
        <v>38</v>
      </c>
      <c r="D10" s="159"/>
      <c r="E10" s="159"/>
      <c r="F10" s="159"/>
      <c r="G10" s="159"/>
      <c r="H10" s="158"/>
    </row>
    <row r="11" spans="1:8" x14ac:dyDescent="0.2">
      <c r="A11" s="49">
        <v>2</v>
      </c>
      <c r="B11" s="160"/>
      <c r="C11" s="161"/>
      <c r="D11" s="54"/>
      <c r="E11" s="54"/>
      <c r="F11" s="54"/>
      <c r="G11" s="54"/>
      <c r="H11" s="55"/>
    </row>
    <row r="12" spans="1:8" x14ac:dyDescent="0.2">
      <c r="A12" s="49">
        <v>3</v>
      </c>
      <c r="B12" s="50"/>
      <c r="C12" s="51" t="s">
        <v>904</v>
      </c>
      <c r="D12" s="455"/>
      <c r="E12" s="455"/>
      <c r="F12" s="455"/>
      <c r="G12" s="455"/>
      <c r="H12" s="456"/>
    </row>
    <row r="13" spans="1:8" x14ac:dyDescent="0.2">
      <c r="A13" s="49">
        <v>4</v>
      </c>
      <c r="B13" s="50" t="s">
        <v>40</v>
      </c>
      <c r="C13" s="51" t="s">
        <v>41</v>
      </c>
      <c r="D13" s="159"/>
      <c r="E13" s="159"/>
      <c r="F13" s="159"/>
      <c r="G13" s="159"/>
      <c r="H13" s="158"/>
    </row>
    <row r="14" spans="1:8" x14ac:dyDescent="0.2">
      <c r="A14" s="49">
        <v>5</v>
      </c>
      <c r="B14" s="50" t="s">
        <v>905</v>
      </c>
      <c r="C14" s="51" t="s">
        <v>906</v>
      </c>
      <c r="D14" s="156"/>
      <c r="E14" s="156"/>
      <c r="F14" s="156"/>
      <c r="G14" s="156"/>
      <c r="H14" s="157"/>
    </row>
    <row r="15" spans="1:8" x14ac:dyDescent="0.2">
      <c r="A15" s="49">
        <v>6</v>
      </c>
      <c r="B15" s="50" t="s">
        <v>907</v>
      </c>
      <c r="C15" s="51" t="s">
        <v>908</v>
      </c>
      <c r="D15" s="159"/>
      <c r="E15" s="159"/>
      <c r="F15" s="159"/>
      <c r="G15" s="159"/>
      <c r="H15" s="158"/>
    </row>
    <row r="16" spans="1:8" x14ac:dyDescent="0.2">
      <c r="A16" s="49">
        <v>7</v>
      </c>
      <c r="B16" s="50" t="s">
        <v>909</v>
      </c>
      <c r="C16" s="51" t="s">
        <v>910</v>
      </c>
      <c r="D16" s="159"/>
      <c r="E16" s="159"/>
      <c r="F16" s="159"/>
      <c r="G16" s="159"/>
      <c r="H16" s="158"/>
    </row>
    <row r="17" spans="1:8" x14ac:dyDescent="0.2">
      <c r="A17" s="49">
        <v>8</v>
      </c>
      <c r="B17" s="160"/>
      <c r="C17" s="161"/>
      <c r="D17" s="159"/>
      <c r="E17" s="159"/>
      <c r="F17" s="159"/>
      <c r="G17" s="159"/>
      <c r="H17" s="158"/>
    </row>
    <row r="18" spans="1:8" x14ac:dyDescent="0.2">
      <c r="A18" s="49">
        <v>9</v>
      </c>
      <c r="B18" s="160"/>
      <c r="C18" s="161"/>
      <c r="D18" s="159"/>
      <c r="E18" s="159"/>
      <c r="F18" s="159"/>
      <c r="G18" s="159"/>
      <c r="H18" s="158"/>
    </row>
    <row r="19" spans="1:8" x14ac:dyDescent="0.2">
      <c r="A19" s="49">
        <v>10</v>
      </c>
      <c r="B19" s="50"/>
      <c r="C19" s="51" t="s">
        <v>481</v>
      </c>
      <c r="D19" s="459">
        <f>SUM(D13:D18)</f>
        <v>0</v>
      </c>
      <c r="E19" s="459">
        <f>SUM(E13:E18)</f>
        <v>0</v>
      </c>
      <c r="F19" s="459">
        <f>SUM(F13:F18)</f>
        <v>0</v>
      </c>
      <c r="G19" s="459">
        <f>SUM(G13:G18)</f>
        <v>0</v>
      </c>
      <c r="H19" s="460">
        <f>SUM(H13:H18)</f>
        <v>0</v>
      </c>
    </row>
    <row r="20" spans="1:8" x14ac:dyDescent="0.2">
      <c r="A20" s="49">
        <v>11</v>
      </c>
      <c r="B20" s="50"/>
      <c r="C20" s="51" t="s">
        <v>43</v>
      </c>
      <c r="D20" s="455"/>
      <c r="E20" s="455"/>
      <c r="F20" s="455"/>
      <c r="G20" s="455"/>
      <c r="H20" s="456"/>
    </row>
    <row r="21" spans="1:8" x14ac:dyDescent="0.2">
      <c r="A21" s="49">
        <v>12</v>
      </c>
      <c r="B21" s="206" t="s">
        <v>1026</v>
      </c>
      <c r="C21" s="207" t="s">
        <v>1030</v>
      </c>
      <c r="D21" s="159"/>
      <c r="E21" s="159"/>
      <c r="F21" s="463"/>
      <c r="G21" s="463"/>
      <c r="H21" s="464"/>
    </row>
    <row r="22" spans="1:8" x14ac:dyDescent="0.2">
      <c r="A22" s="49">
        <v>13</v>
      </c>
      <c r="B22" s="50" t="s">
        <v>51</v>
      </c>
      <c r="C22" s="51" t="s">
        <v>911</v>
      </c>
      <c r="D22" s="159"/>
      <c r="E22" s="159"/>
      <c r="F22" s="159"/>
      <c r="G22" s="159"/>
      <c r="H22" s="158"/>
    </row>
    <row r="23" spans="1:8" x14ac:dyDescent="0.2">
      <c r="A23" s="49">
        <v>14</v>
      </c>
      <c r="B23" s="50" t="s">
        <v>912</v>
      </c>
      <c r="C23" s="51" t="s">
        <v>913</v>
      </c>
      <c r="D23" s="156"/>
      <c r="E23" s="156"/>
      <c r="F23" s="156"/>
      <c r="G23" s="156"/>
      <c r="H23" s="157"/>
    </row>
    <row r="24" spans="1:8" x14ac:dyDescent="0.2">
      <c r="A24" s="49">
        <v>15</v>
      </c>
      <c r="B24" s="50" t="s">
        <v>53</v>
      </c>
      <c r="C24" s="51" t="s">
        <v>914</v>
      </c>
      <c r="D24" s="156"/>
      <c r="E24" s="156"/>
      <c r="F24" s="156"/>
      <c r="G24" s="156"/>
      <c r="H24" s="157"/>
    </row>
    <row r="25" spans="1:8" x14ac:dyDescent="0.2">
      <c r="A25" s="49">
        <v>16</v>
      </c>
      <c r="B25" s="50" t="s">
        <v>1009</v>
      </c>
      <c r="C25" s="51" t="s">
        <v>915</v>
      </c>
      <c r="D25" s="159"/>
      <c r="E25" s="159"/>
      <c r="F25" s="156"/>
      <c r="G25" s="156"/>
      <c r="H25" s="157"/>
    </row>
    <row r="26" spans="1:8" x14ac:dyDescent="0.2">
      <c r="A26" s="49">
        <v>17</v>
      </c>
      <c r="B26" s="50" t="s">
        <v>44</v>
      </c>
      <c r="C26" s="51" t="s">
        <v>45</v>
      </c>
      <c r="D26" s="159"/>
      <c r="E26" s="159"/>
      <c r="F26" s="463"/>
      <c r="G26" s="463"/>
      <c r="H26" s="464"/>
    </row>
    <row r="27" spans="1:8" x14ac:dyDescent="0.2">
      <c r="A27" s="49">
        <v>18</v>
      </c>
      <c r="B27" s="160"/>
      <c r="C27" s="161"/>
      <c r="D27" s="159"/>
      <c r="E27" s="159"/>
      <c r="F27" s="159"/>
      <c r="G27" s="159"/>
      <c r="H27" s="158"/>
    </row>
    <row r="28" spans="1:8" x14ac:dyDescent="0.2">
      <c r="A28" s="49">
        <v>19</v>
      </c>
      <c r="B28" s="160"/>
      <c r="C28" s="161"/>
      <c r="D28" s="156"/>
      <c r="E28" s="156"/>
      <c r="F28" s="156"/>
      <c r="G28" s="156"/>
      <c r="H28" s="157"/>
    </row>
    <row r="29" spans="1:8" x14ac:dyDescent="0.2">
      <c r="A29" s="49">
        <v>20</v>
      </c>
      <c r="B29" s="160"/>
      <c r="C29" s="161"/>
      <c r="D29" s="156"/>
      <c r="E29" s="156"/>
      <c r="F29" s="156"/>
      <c r="G29" s="156"/>
      <c r="H29" s="157"/>
    </row>
    <row r="30" spans="1:8" x14ac:dyDescent="0.2">
      <c r="A30" s="49">
        <v>21</v>
      </c>
      <c r="B30" s="160"/>
      <c r="C30" s="161"/>
      <c r="D30" s="159"/>
      <c r="E30" s="159"/>
      <c r="F30" s="159"/>
      <c r="G30" s="159"/>
      <c r="H30" s="158"/>
    </row>
    <row r="31" spans="1:8" x14ac:dyDescent="0.2">
      <c r="A31" s="49">
        <v>22</v>
      </c>
      <c r="B31" s="50"/>
      <c r="C31" s="51" t="s">
        <v>480</v>
      </c>
      <c r="D31" s="461">
        <f>SUM(D21:D30)</f>
        <v>0</v>
      </c>
      <c r="E31" s="461">
        <f>SUM(E21:E30)</f>
        <v>0</v>
      </c>
      <c r="F31" s="461">
        <f>SUM(F21:F30)</f>
        <v>0</v>
      </c>
      <c r="G31" s="461">
        <f>SUM(G21:G30)</f>
        <v>0</v>
      </c>
      <c r="H31" s="462">
        <f>SUM(H21:H30)</f>
        <v>0</v>
      </c>
    </row>
    <row r="32" spans="1:8" x14ac:dyDescent="0.2">
      <c r="A32" s="49">
        <v>23</v>
      </c>
      <c r="B32" s="50"/>
      <c r="C32" s="51" t="s">
        <v>56</v>
      </c>
      <c r="D32" s="449"/>
      <c r="E32" s="449"/>
      <c r="F32" s="449"/>
      <c r="G32" s="449"/>
      <c r="H32" s="450"/>
    </row>
    <row r="33" spans="1:8" x14ac:dyDescent="0.2">
      <c r="A33" s="49">
        <v>24</v>
      </c>
      <c r="B33" s="206" t="s">
        <v>1028</v>
      </c>
      <c r="C33" s="207" t="s">
        <v>1031</v>
      </c>
      <c r="D33" s="159"/>
      <c r="E33" s="159"/>
      <c r="F33" s="159"/>
      <c r="G33" s="159"/>
      <c r="H33" s="158"/>
    </row>
    <row r="34" spans="1:8" x14ac:dyDescent="0.2">
      <c r="A34" s="49">
        <v>25</v>
      </c>
      <c r="B34" s="50" t="s">
        <v>60</v>
      </c>
      <c r="C34" s="51" t="s">
        <v>917</v>
      </c>
      <c r="D34" s="159"/>
      <c r="E34" s="159"/>
      <c r="F34" s="159"/>
      <c r="G34" s="159"/>
      <c r="H34" s="158"/>
    </row>
    <row r="35" spans="1:8" x14ac:dyDescent="0.2">
      <c r="A35" s="49">
        <v>26</v>
      </c>
      <c r="B35" s="50" t="s">
        <v>60</v>
      </c>
      <c r="C35" s="51" t="s">
        <v>917</v>
      </c>
      <c r="D35" s="159"/>
      <c r="E35" s="159"/>
      <c r="F35" s="159"/>
      <c r="G35" s="159"/>
      <c r="H35" s="158"/>
    </row>
    <row r="36" spans="1:8" x14ac:dyDescent="0.2">
      <c r="A36" s="49">
        <v>27</v>
      </c>
      <c r="B36" s="50" t="s">
        <v>62</v>
      </c>
      <c r="C36" s="51" t="s">
        <v>918</v>
      </c>
      <c r="D36" s="159"/>
      <c r="E36" s="159"/>
      <c r="F36" s="159"/>
      <c r="G36" s="159"/>
      <c r="H36" s="158"/>
    </row>
    <row r="37" spans="1:8" x14ac:dyDescent="0.2">
      <c r="A37" s="49">
        <v>28</v>
      </c>
      <c r="B37" s="50" t="s">
        <v>64</v>
      </c>
      <c r="C37" s="51" t="s">
        <v>919</v>
      </c>
      <c r="D37" s="156"/>
      <c r="E37" s="156"/>
      <c r="F37" s="156"/>
      <c r="G37" s="156"/>
      <c r="H37" s="157"/>
    </row>
    <row r="38" spans="1:8" x14ac:dyDescent="0.2">
      <c r="A38" s="49">
        <v>29</v>
      </c>
      <c r="B38" s="50" t="s">
        <v>65</v>
      </c>
      <c r="C38" s="51" t="s">
        <v>920</v>
      </c>
      <c r="D38" s="159"/>
      <c r="E38" s="159"/>
      <c r="F38" s="159"/>
      <c r="G38" s="159"/>
      <c r="H38" s="158"/>
    </row>
    <row r="39" spans="1:8" x14ac:dyDescent="0.2">
      <c r="A39" s="49">
        <v>30</v>
      </c>
      <c r="B39" s="50" t="s">
        <v>921</v>
      </c>
      <c r="C39" s="51" t="s">
        <v>922</v>
      </c>
      <c r="D39" s="156"/>
      <c r="E39" s="156"/>
      <c r="F39" s="159"/>
      <c r="G39" s="159"/>
      <c r="H39" s="158"/>
    </row>
    <row r="40" spans="1:8" x14ac:dyDescent="0.2">
      <c r="A40" s="49">
        <v>31</v>
      </c>
      <c r="B40" s="50" t="s">
        <v>150</v>
      </c>
      <c r="C40" s="51" t="s">
        <v>151</v>
      </c>
      <c r="D40" s="156"/>
      <c r="E40" s="156"/>
      <c r="F40" s="159"/>
      <c r="G40" s="159"/>
      <c r="H40" s="158"/>
    </row>
    <row r="41" spans="1:8" ht="13.5" thickBot="1" x14ac:dyDescent="0.25">
      <c r="A41" s="62">
        <v>32</v>
      </c>
      <c r="B41" s="208" t="s">
        <v>152</v>
      </c>
      <c r="C41" s="209" t="s">
        <v>153</v>
      </c>
      <c r="D41" s="164"/>
      <c r="E41" s="164"/>
      <c r="F41" s="164"/>
      <c r="G41" s="164"/>
      <c r="H41" s="165"/>
    </row>
    <row r="42" spans="1:8" x14ac:dyDescent="0.2">
      <c r="A42" s="21"/>
      <c r="B42" s="21"/>
    </row>
    <row r="43" spans="1:8" x14ac:dyDescent="0.2">
      <c r="A43" s="21"/>
      <c r="B43" s="21"/>
      <c r="H43" s="23" t="s">
        <v>923</v>
      </c>
    </row>
    <row r="44" spans="1:8" ht="6" customHeight="1" thickBot="1" x14ac:dyDescent="0.25">
      <c r="A44" s="21"/>
      <c r="B44" s="21"/>
    </row>
    <row r="45" spans="1:8" ht="18" x14ac:dyDescent="0.25">
      <c r="A45" s="24" t="str">
        <f>CONCATENATE('Basic Data Input'!$B$5," COUNTY")</f>
        <v>___________ COUNTY</v>
      </c>
      <c r="B45" s="25"/>
      <c r="C45" s="25"/>
      <c r="D45" s="25"/>
      <c r="E45" s="25"/>
      <c r="F45" s="26"/>
      <c r="G45" s="27" t="s">
        <v>26</v>
      </c>
      <c r="H45" s="28" t="s">
        <v>27</v>
      </c>
    </row>
    <row r="46" spans="1:8" x14ac:dyDescent="0.2">
      <c r="A46" s="21"/>
      <c r="B46" s="21"/>
      <c r="F46" s="29" t="s">
        <v>28</v>
      </c>
      <c r="G46" s="30">
        <v>200</v>
      </c>
      <c r="H46" s="71" t="s">
        <v>903</v>
      </c>
    </row>
    <row r="47" spans="1:8" ht="13.5" thickBot="1" x14ac:dyDescent="0.25">
      <c r="A47" s="21"/>
      <c r="B47" s="21"/>
      <c r="F47" s="31" t="s">
        <v>30</v>
      </c>
      <c r="G47" s="32"/>
      <c r="H47" s="33"/>
    </row>
    <row r="48" spans="1:8" x14ac:dyDescent="0.2">
      <c r="A48" s="34" t="s">
        <v>817</v>
      </c>
      <c r="B48" s="21"/>
      <c r="H48" s="23"/>
    </row>
    <row r="49" spans="1:8" ht="13.5" thickBot="1" x14ac:dyDescent="0.25">
      <c r="A49" s="21"/>
      <c r="B49" s="21"/>
    </row>
    <row r="50" spans="1:8" x14ac:dyDescent="0.2">
      <c r="A50" s="35"/>
      <c r="B50" s="36"/>
      <c r="C50" s="37"/>
      <c r="D50" s="38"/>
      <c r="E50" s="38"/>
      <c r="F50" s="194" t="str">
        <f>F6</f>
        <v>Estimated Activity Ensuing Year 2026 - 2027</v>
      </c>
      <c r="G50" s="39"/>
      <c r="H50" s="40"/>
    </row>
    <row r="51" spans="1:8" x14ac:dyDescent="0.2">
      <c r="A51" s="41"/>
      <c r="B51" s="42" t="s">
        <v>26</v>
      </c>
      <c r="C51" s="72"/>
      <c r="D51" s="43" t="s">
        <v>13</v>
      </c>
      <c r="E51" s="43" t="s">
        <v>13</v>
      </c>
      <c r="F51" s="43" t="s">
        <v>31</v>
      </c>
      <c r="G51" s="43" t="s">
        <v>32</v>
      </c>
      <c r="H51" s="44"/>
    </row>
    <row r="52" spans="1:8" x14ac:dyDescent="0.2">
      <c r="A52" s="45"/>
      <c r="B52" s="46" t="s">
        <v>33</v>
      </c>
      <c r="C52" s="47"/>
      <c r="D52" s="193" t="str">
        <f>D8</f>
        <v>2024 - 2025</v>
      </c>
      <c r="E52" s="193" t="str">
        <f>E8</f>
        <v>2025 - 2026</v>
      </c>
      <c r="F52" s="43" t="s">
        <v>34</v>
      </c>
      <c r="G52" s="43" t="s">
        <v>35</v>
      </c>
      <c r="H52" s="44" t="s">
        <v>36</v>
      </c>
    </row>
    <row r="53" spans="1:8" x14ac:dyDescent="0.2">
      <c r="A53" s="49"/>
      <c r="B53" s="50"/>
      <c r="C53" s="51" t="s">
        <v>924</v>
      </c>
      <c r="D53" s="52">
        <v>1</v>
      </c>
      <c r="E53" s="52">
        <v>2</v>
      </c>
      <c r="F53" s="52">
        <v>3</v>
      </c>
      <c r="G53" s="52">
        <v>4</v>
      </c>
      <c r="H53" s="53">
        <v>5</v>
      </c>
    </row>
    <row r="54" spans="1:8" x14ac:dyDescent="0.2">
      <c r="A54" s="49">
        <v>1</v>
      </c>
      <c r="B54" s="206" t="s">
        <v>154</v>
      </c>
      <c r="C54" s="207" t="s">
        <v>155</v>
      </c>
      <c r="D54" s="159"/>
      <c r="E54" s="159"/>
      <c r="F54" s="159"/>
      <c r="G54" s="159"/>
      <c r="H54" s="158"/>
    </row>
    <row r="55" spans="1:8" x14ac:dyDescent="0.2">
      <c r="A55" s="49">
        <v>2</v>
      </c>
      <c r="B55" s="50" t="s">
        <v>156</v>
      </c>
      <c r="C55" s="51" t="s">
        <v>925</v>
      </c>
      <c r="D55" s="159"/>
      <c r="E55" s="159"/>
      <c r="F55" s="159"/>
      <c r="G55" s="159"/>
      <c r="H55" s="158"/>
    </row>
    <row r="56" spans="1:8" x14ac:dyDescent="0.2">
      <c r="A56" s="49">
        <v>3</v>
      </c>
      <c r="B56" s="50" t="s">
        <v>158</v>
      </c>
      <c r="C56" s="51" t="s">
        <v>159</v>
      </c>
      <c r="D56" s="156"/>
      <c r="E56" s="156"/>
      <c r="F56" s="156"/>
      <c r="G56" s="156"/>
      <c r="H56" s="157"/>
    </row>
    <row r="57" spans="1:8" x14ac:dyDescent="0.2">
      <c r="A57" s="49">
        <v>4</v>
      </c>
      <c r="B57" s="50" t="s">
        <v>160</v>
      </c>
      <c r="C57" s="51" t="s">
        <v>161</v>
      </c>
      <c r="D57" s="159"/>
      <c r="E57" s="159"/>
      <c r="F57" s="159"/>
      <c r="G57" s="159"/>
      <c r="H57" s="158"/>
    </row>
    <row r="58" spans="1:8" x14ac:dyDescent="0.2">
      <c r="A58" s="49">
        <v>5</v>
      </c>
      <c r="B58" s="50" t="s">
        <v>165</v>
      </c>
      <c r="C58" s="51" t="s">
        <v>166</v>
      </c>
      <c r="D58" s="156"/>
      <c r="E58" s="156"/>
      <c r="F58" s="156"/>
      <c r="G58" s="156"/>
      <c r="H58" s="157"/>
    </row>
    <row r="59" spans="1:8" x14ac:dyDescent="0.2">
      <c r="A59" s="49">
        <v>6</v>
      </c>
      <c r="B59" s="160"/>
      <c r="C59" s="161"/>
      <c r="D59" s="159"/>
      <c r="E59" s="159"/>
      <c r="F59" s="159"/>
      <c r="G59" s="159"/>
      <c r="H59" s="158"/>
    </row>
    <row r="60" spans="1:8" x14ac:dyDescent="0.2">
      <c r="A60" s="49">
        <v>7</v>
      </c>
      <c r="B60" s="160"/>
      <c r="C60" s="161"/>
      <c r="D60" s="159"/>
      <c r="E60" s="159"/>
      <c r="F60" s="159"/>
      <c r="G60" s="159"/>
      <c r="H60" s="158"/>
    </row>
    <row r="61" spans="1:8" x14ac:dyDescent="0.2">
      <c r="A61" s="49">
        <v>8</v>
      </c>
      <c r="B61" s="160"/>
      <c r="C61" s="161"/>
      <c r="D61" s="159"/>
      <c r="E61" s="159"/>
      <c r="F61" s="159"/>
      <c r="G61" s="159"/>
      <c r="H61" s="158"/>
    </row>
    <row r="62" spans="1:8" x14ac:dyDescent="0.2">
      <c r="A62" s="49">
        <v>9</v>
      </c>
      <c r="B62" s="160"/>
      <c r="C62" s="161"/>
      <c r="D62" s="159"/>
      <c r="E62" s="159"/>
      <c r="F62" s="159"/>
      <c r="G62" s="159"/>
      <c r="H62" s="158"/>
    </row>
    <row r="63" spans="1:8" x14ac:dyDescent="0.2">
      <c r="A63" s="49">
        <v>10</v>
      </c>
      <c r="B63" s="160"/>
      <c r="C63" s="161"/>
      <c r="D63" s="159"/>
      <c r="E63" s="159"/>
      <c r="F63" s="159"/>
      <c r="G63" s="159"/>
      <c r="H63" s="158"/>
    </row>
    <row r="64" spans="1:8" x14ac:dyDescent="0.2">
      <c r="A64" s="49">
        <v>11</v>
      </c>
      <c r="B64" s="160"/>
      <c r="C64" s="161"/>
      <c r="D64" s="159"/>
      <c r="E64" s="159"/>
      <c r="F64" s="159"/>
      <c r="G64" s="159"/>
      <c r="H64" s="158"/>
    </row>
    <row r="65" spans="1:8" x14ac:dyDescent="0.2">
      <c r="A65" s="49">
        <v>12</v>
      </c>
      <c r="B65" s="160"/>
      <c r="C65" s="161"/>
      <c r="D65" s="159"/>
      <c r="E65" s="159"/>
      <c r="F65" s="159"/>
      <c r="G65" s="159"/>
      <c r="H65" s="158"/>
    </row>
    <row r="66" spans="1:8" x14ac:dyDescent="0.2">
      <c r="A66" s="49">
        <v>13</v>
      </c>
      <c r="B66" s="160"/>
      <c r="C66" s="161"/>
      <c r="D66" s="159"/>
      <c r="E66" s="159"/>
      <c r="F66" s="159"/>
      <c r="G66" s="159"/>
      <c r="H66" s="158"/>
    </row>
    <row r="67" spans="1:8" x14ac:dyDescent="0.2">
      <c r="A67" s="49">
        <v>14</v>
      </c>
      <c r="B67" s="160"/>
      <c r="C67" s="161"/>
      <c r="D67" s="159"/>
      <c r="E67" s="159"/>
      <c r="F67" s="159"/>
      <c r="G67" s="159"/>
      <c r="H67" s="158"/>
    </row>
    <row r="68" spans="1:8" x14ac:dyDescent="0.2">
      <c r="A68" s="49">
        <v>15</v>
      </c>
      <c r="B68" s="50"/>
      <c r="C68" s="51" t="s">
        <v>479</v>
      </c>
      <c r="D68" s="461">
        <f>SUM(D33:D41,D54:D67)</f>
        <v>0</v>
      </c>
      <c r="E68" s="461">
        <f>SUM(E33:E41,E54:E67)</f>
        <v>0</v>
      </c>
      <c r="F68" s="461">
        <f>SUM(F33:F41,F54:F67)</f>
        <v>0</v>
      </c>
      <c r="G68" s="461">
        <f>SUM(G33:G41,G54:G67)</f>
        <v>0</v>
      </c>
      <c r="H68" s="462">
        <f>SUM(H33:H41,H54:H67)</f>
        <v>0</v>
      </c>
    </row>
    <row r="69" spans="1:8" x14ac:dyDescent="0.2">
      <c r="A69" s="49">
        <v>16</v>
      </c>
      <c r="B69" s="50"/>
      <c r="C69" s="51" t="s">
        <v>636</v>
      </c>
      <c r="D69" s="455"/>
      <c r="E69" s="455"/>
      <c r="F69" s="455"/>
      <c r="G69" s="455"/>
      <c r="H69" s="456"/>
    </row>
    <row r="70" spans="1:8" x14ac:dyDescent="0.2">
      <c r="A70" s="49">
        <v>17</v>
      </c>
      <c r="B70" s="50" t="s">
        <v>167</v>
      </c>
      <c r="C70" s="51" t="s">
        <v>23</v>
      </c>
      <c r="D70" s="156"/>
      <c r="E70" s="156"/>
      <c r="F70" s="156"/>
      <c r="G70" s="156"/>
      <c r="H70" s="157"/>
    </row>
    <row r="71" spans="1:8" x14ac:dyDescent="0.2">
      <c r="A71" s="49">
        <v>18</v>
      </c>
      <c r="B71" s="160"/>
      <c r="C71" s="161"/>
      <c r="D71" s="159"/>
      <c r="E71" s="159"/>
      <c r="F71" s="159"/>
      <c r="G71" s="159"/>
      <c r="H71" s="158"/>
    </row>
    <row r="72" spans="1:8" x14ac:dyDescent="0.2">
      <c r="A72" s="49">
        <v>19</v>
      </c>
      <c r="B72" s="160"/>
      <c r="C72" s="161"/>
      <c r="D72" s="159"/>
      <c r="E72" s="159"/>
      <c r="F72" s="159"/>
      <c r="G72" s="159"/>
      <c r="H72" s="158"/>
    </row>
    <row r="73" spans="1:8" x14ac:dyDescent="0.2">
      <c r="A73" s="49">
        <v>20</v>
      </c>
      <c r="B73" s="160"/>
      <c r="C73" s="161"/>
      <c r="D73" s="159"/>
      <c r="E73" s="159"/>
      <c r="F73" s="159"/>
      <c r="G73" s="159"/>
      <c r="H73" s="158"/>
    </row>
    <row r="74" spans="1:8" x14ac:dyDescent="0.2">
      <c r="A74" s="49">
        <v>21</v>
      </c>
      <c r="B74" s="160"/>
      <c r="C74" s="161"/>
      <c r="D74" s="159"/>
      <c r="E74" s="159"/>
      <c r="F74" s="159"/>
      <c r="G74" s="159"/>
      <c r="H74" s="158"/>
    </row>
    <row r="75" spans="1:8" x14ac:dyDescent="0.2">
      <c r="A75" s="49">
        <v>22</v>
      </c>
      <c r="B75" s="50"/>
      <c r="C75" s="51" t="s">
        <v>637</v>
      </c>
      <c r="D75" s="459">
        <f>SUM(D70:D74)</f>
        <v>0</v>
      </c>
      <c r="E75" s="459">
        <f>SUM(E70:E74)</f>
        <v>0</v>
      </c>
      <c r="F75" s="459">
        <f>SUM(F70:F74)</f>
        <v>0</v>
      </c>
      <c r="G75" s="459">
        <f>SUM(G70:G74)</f>
        <v>0</v>
      </c>
      <c r="H75" s="460">
        <f>SUM(H70:H74)</f>
        <v>0</v>
      </c>
    </row>
    <row r="76" spans="1:8" x14ac:dyDescent="0.2">
      <c r="A76" s="49">
        <v>23</v>
      </c>
      <c r="B76" s="50" t="s">
        <v>169</v>
      </c>
      <c r="C76" s="61" t="s">
        <v>926</v>
      </c>
      <c r="D76" s="156"/>
      <c r="E76" s="156"/>
      <c r="F76" s="156"/>
      <c r="G76" s="156"/>
      <c r="H76" s="157"/>
    </row>
    <row r="77" spans="1:8" x14ac:dyDescent="0.2">
      <c r="A77" s="49">
        <v>24</v>
      </c>
      <c r="B77" s="50"/>
      <c r="C77" s="51" t="s">
        <v>843</v>
      </c>
      <c r="D77" s="459">
        <f>D10+D19+D31+D68+D75+D76</f>
        <v>0</v>
      </c>
      <c r="E77" s="459">
        <f>E10+E19+E31+E68+E75+E76</f>
        <v>0</v>
      </c>
      <c r="F77" s="459">
        <f>F10+F19+F31+F68+F75+F76</f>
        <v>0</v>
      </c>
      <c r="G77" s="459">
        <f>G10+G19+G31+G68+G75+G76</f>
        <v>0</v>
      </c>
      <c r="H77" s="460">
        <f>H10+H19+H31+H68+H75+H76</f>
        <v>0</v>
      </c>
    </row>
    <row r="78" spans="1:8" x14ac:dyDescent="0.2">
      <c r="A78" s="49">
        <v>25</v>
      </c>
      <c r="B78" s="50"/>
      <c r="C78" s="51" t="s">
        <v>844</v>
      </c>
      <c r="D78" s="461">
        <f>D334</f>
        <v>0</v>
      </c>
      <c r="E78" s="461">
        <f>E334</f>
        <v>0</v>
      </c>
      <c r="F78" s="56"/>
      <c r="G78" s="56"/>
      <c r="H78" s="57"/>
    </row>
    <row r="79" spans="1:8" ht="13.5" thickBot="1" x14ac:dyDescent="0.25">
      <c r="A79" s="62">
        <v>26</v>
      </c>
      <c r="B79" s="63"/>
      <c r="C79" s="64" t="s">
        <v>170</v>
      </c>
      <c r="D79" s="465">
        <f>D77-D78</f>
        <v>0</v>
      </c>
      <c r="E79" s="465">
        <f>E77-E78</f>
        <v>0</v>
      </c>
      <c r="F79" s="66"/>
      <c r="G79" s="66"/>
      <c r="H79" s="67"/>
    </row>
    <row r="80" spans="1:8" x14ac:dyDescent="0.2">
      <c r="A80" s="21"/>
      <c r="B80" s="21"/>
    </row>
    <row r="81" spans="1:8" x14ac:dyDescent="0.2">
      <c r="A81" s="68" t="s">
        <v>845</v>
      </c>
      <c r="B81" s="21"/>
    </row>
    <row r="82" spans="1:8" x14ac:dyDescent="0.2">
      <c r="A82" s="68"/>
      <c r="B82" s="21"/>
      <c r="H82" s="23" t="s">
        <v>927</v>
      </c>
    </row>
    <row r="83" spans="1:8" ht="6" customHeight="1" thickBot="1" x14ac:dyDescent="0.25">
      <c r="B83" s="21"/>
    </row>
    <row r="84" spans="1:8" ht="18" x14ac:dyDescent="0.25">
      <c r="A84" s="24" t="str">
        <f>CONCATENATE('Basic Data Input'!$B$5," COUNTY")</f>
        <v>___________ COUNTY</v>
      </c>
      <c r="B84" s="25"/>
      <c r="C84" s="25"/>
      <c r="D84" s="25"/>
      <c r="E84" s="25"/>
      <c r="F84" s="26"/>
      <c r="G84" s="27" t="s">
        <v>26</v>
      </c>
      <c r="H84" s="28" t="s">
        <v>27</v>
      </c>
    </row>
    <row r="85" spans="1:8" x14ac:dyDescent="0.2">
      <c r="A85" s="21"/>
      <c r="B85" s="21"/>
      <c r="F85" s="29" t="s">
        <v>28</v>
      </c>
      <c r="G85" s="30">
        <v>200</v>
      </c>
      <c r="H85" s="71" t="s">
        <v>903</v>
      </c>
    </row>
    <row r="86" spans="1:8" ht="13.5" thickBot="1" x14ac:dyDescent="0.25">
      <c r="A86" s="21"/>
      <c r="B86" s="21"/>
      <c r="F86" s="31" t="s">
        <v>30</v>
      </c>
      <c r="G86" s="73">
        <v>705</v>
      </c>
      <c r="H86" s="74" t="s">
        <v>1010</v>
      </c>
    </row>
    <row r="87" spans="1:8" x14ac:dyDescent="0.2">
      <c r="A87" s="495" t="s">
        <v>840</v>
      </c>
      <c r="B87" s="21"/>
      <c r="H87" s="23"/>
    </row>
    <row r="88" spans="1:8" ht="13.5" thickBot="1" x14ac:dyDescent="0.25">
      <c r="A88" s="21"/>
      <c r="B88" s="21"/>
    </row>
    <row r="89" spans="1:8" x14ac:dyDescent="0.2">
      <c r="A89" s="35"/>
      <c r="B89" s="36"/>
      <c r="C89" s="37"/>
      <c r="D89" s="38"/>
      <c r="E89" s="38"/>
      <c r="F89" s="194" t="str">
        <f>F6</f>
        <v>Estimated Activity Ensuing Year 2026 - 2027</v>
      </c>
      <c r="G89" s="39"/>
      <c r="H89" s="40"/>
    </row>
    <row r="90" spans="1:8" x14ac:dyDescent="0.2">
      <c r="A90" s="41"/>
      <c r="B90" s="42" t="s">
        <v>26</v>
      </c>
      <c r="C90" s="42"/>
      <c r="D90" s="43" t="s">
        <v>13</v>
      </c>
      <c r="E90" s="43" t="s">
        <v>13</v>
      </c>
      <c r="F90" s="43" t="s">
        <v>31</v>
      </c>
      <c r="G90" s="43" t="s">
        <v>32</v>
      </c>
      <c r="H90" s="44"/>
    </row>
    <row r="91" spans="1:8" x14ac:dyDescent="0.2">
      <c r="A91" s="45"/>
      <c r="B91" s="46" t="s">
        <v>33</v>
      </c>
      <c r="C91" s="47"/>
      <c r="D91" s="193" t="str">
        <f>D8</f>
        <v>2024 - 2025</v>
      </c>
      <c r="E91" s="193" t="str">
        <f>E8</f>
        <v>2025 - 2026</v>
      </c>
      <c r="F91" s="43" t="s">
        <v>34</v>
      </c>
      <c r="G91" s="43" t="s">
        <v>35</v>
      </c>
      <c r="H91" s="44" t="s">
        <v>36</v>
      </c>
    </row>
    <row r="92" spans="1:8" x14ac:dyDescent="0.2">
      <c r="A92" s="49"/>
      <c r="B92" s="50" t="s">
        <v>250</v>
      </c>
      <c r="C92" s="51" t="s">
        <v>241</v>
      </c>
      <c r="D92" s="52">
        <v>1</v>
      </c>
      <c r="E92" s="52">
        <v>2</v>
      </c>
      <c r="F92" s="52">
        <v>3</v>
      </c>
      <c r="G92" s="52">
        <v>4</v>
      </c>
      <c r="H92" s="53">
        <v>5</v>
      </c>
    </row>
    <row r="93" spans="1:8" x14ac:dyDescent="0.2">
      <c r="A93" s="49">
        <v>1</v>
      </c>
      <c r="B93" s="50" t="s">
        <v>928</v>
      </c>
      <c r="C93" s="51" t="s">
        <v>929</v>
      </c>
      <c r="D93" s="159"/>
      <c r="E93" s="159"/>
      <c r="F93" s="159"/>
      <c r="G93" s="159"/>
      <c r="H93" s="158"/>
    </row>
    <row r="94" spans="1:8" x14ac:dyDescent="0.2">
      <c r="A94" s="49">
        <v>2</v>
      </c>
      <c r="B94" s="50" t="s">
        <v>930</v>
      </c>
      <c r="C94" s="51" t="s">
        <v>931</v>
      </c>
      <c r="D94" s="159"/>
      <c r="E94" s="159"/>
      <c r="F94" s="159"/>
      <c r="G94" s="159"/>
      <c r="H94" s="158"/>
    </row>
    <row r="95" spans="1:8" x14ac:dyDescent="0.2">
      <c r="A95" s="49">
        <v>3</v>
      </c>
      <c r="B95" s="50" t="s">
        <v>670</v>
      </c>
      <c r="C95" s="51" t="s">
        <v>933</v>
      </c>
      <c r="D95" s="156"/>
      <c r="E95" s="156"/>
      <c r="F95" s="156"/>
      <c r="G95" s="156"/>
      <c r="H95" s="157"/>
    </row>
    <row r="96" spans="1:8" x14ac:dyDescent="0.2">
      <c r="A96" s="49">
        <v>4</v>
      </c>
      <c r="B96" s="50" t="s">
        <v>934</v>
      </c>
      <c r="C96" s="51" t="s">
        <v>935</v>
      </c>
      <c r="D96" s="159"/>
      <c r="E96" s="159"/>
      <c r="F96" s="159"/>
      <c r="G96" s="159"/>
      <c r="H96" s="158"/>
    </row>
    <row r="97" spans="1:8" x14ac:dyDescent="0.2">
      <c r="A97" s="49">
        <v>5</v>
      </c>
      <c r="B97" s="50" t="s">
        <v>248</v>
      </c>
      <c r="C97" s="51" t="s">
        <v>936</v>
      </c>
      <c r="D97" s="156"/>
      <c r="E97" s="156"/>
      <c r="F97" s="156"/>
      <c r="G97" s="156"/>
      <c r="H97" s="157"/>
    </row>
    <row r="98" spans="1:8" x14ac:dyDescent="0.2">
      <c r="A98" s="49">
        <v>6</v>
      </c>
      <c r="B98" s="50" t="s">
        <v>937</v>
      </c>
      <c r="C98" s="51" t="s">
        <v>938</v>
      </c>
      <c r="D98" s="159"/>
      <c r="E98" s="159"/>
      <c r="F98" s="159"/>
      <c r="G98" s="159"/>
      <c r="H98" s="158"/>
    </row>
    <row r="99" spans="1:8" x14ac:dyDescent="0.2">
      <c r="A99" s="49">
        <v>7</v>
      </c>
      <c r="B99" s="50" t="s">
        <v>783</v>
      </c>
      <c r="C99" s="51" t="s">
        <v>797</v>
      </c>
      <c r="D99" s="159"/>
      <c r="E99" s="159"/>
      <c r="F99" s="159"/>
      <c r="G99" s="159"/>
      <c r="H99" s="158"/>
    </row>
    <row r="100" spans="1:8" x14ac:dyDescent="0.2">
      <c r="A100" s="49">
        <v>8</v>
      </c>
      <c r="B100" s="50" t="s">
        <v>785</v>
      </c>
      <c r="C100" s="51" t="s">
        <v>786</v>
      </c>
      <c r="D100" s="159"/>
      <c r="E100" s="159"/>
      <c r="F100" s="159"/>
      <c r="G100" s="159"/>
      <c r="H100" s="158"/>
    </row>
    <row r="101" spans="1:8" x14ac:dyDescent="0.2">
      <c r="A101" s="49">
        <v>9</v>
      </c>
      <c r="B101" s="50" t="s">
        <v>254</v>
      </c>
      <c r="C101" s="51" t="s">
        <v>939</v>
      </c>
      <c r="D101" s="159"/>
      <c r="E101" s="159"/>
      <c r="F101" s="159"/>
      <c r="G101" s="159"/>
      <c r="H101" s="158"/>
    </row>
    <row r="102" spans="1:8" x14ac:dyDescent="0.2">
      <c r="A102" s="49">
        <v>10</v>
      </c>
      <c r="B102" s="50" t="s">
        <v>255</v>
      </c>
      <c r="C102" s="51" t="s">
        <v>788</v>
      </c>
      <c r="D102" s="159"/>
      <c r="E102" s="159"/>
      <c r="F102" s="159"/>
      <c r="G102" s="159"/>
      <c r="H102" s="158"/>
    </row>
    <row r="103" spans="1:8" x14ac:dyDescent="0.2">
      <c r="A103" s="49">
        <v>11</v>
      </c>
      <c r="B103" s="50" t="s">
        <v>789</v>
      </c>
      <c r="C103" s="51" t="s">
        <v>790</v>
      </c>
      <c r="D103" s="156"/>
      <c r="E103" s="156"/>
      <c r="F103" s="156"/>
      <c r="G103" s="156"/>
      <c r="H103" s="157"/>
    </row>
    <row r="104" spans="1:8" x14ac:dyDescent="0.2">
      <c r="A104" s="49">
        <v>12</v>
      </c>
      <c r="B104" s="50" t="s">
        <v>791</v>
      </c>
      <c r="C104" s="51" t="s">
        <v>940</v>
      </c>
      <c r="D104" s="159"/>
      <c r="E104" s="159"/>
      <c r="F104" s="159"/>
      <c r="G104" s="159"/>
      <c r="H104" s="158"/>
    </row>
    <row r="105" spans="1:8" x14ac:dyDescent="0.2">
      <c r="A105" s="49">
        <v>13</v>
      </c>
      <c r="B105" s="50" t="s">
        <v>257</v>
      </c>
      <c r="C105" s="51" t="s">
        <v>342</v>
      </c>
      <c r="D105" s="159"/>
      <c r="E105" s="159"/>
      <c r="F105" s="159"/>
      <c r="G105" s="159"/>
      <c r="H105" s="158"/>
    </row>
    <row r="106" spans="1:8" x14ac:dyDescent="0.2">
      <c r="A106" s="49">
        <v>14</v>
      </c>
      <c r="B106" s="50" t="s">
        <v>755</v>
      </c>
      <c r="C106" s="51" t="s">
        <v>941</v>
      </c>
      <c r="D106" s="156"/>
      <c r="E106" s="156"/>
      <c r="F106" s="156"/>
      <c r="G106" s="156"/>
      <c r="H106" s="157"/>
    </row>
    <row r="107" spans="1:8" x14ac:dyDescent="0.2">
      <c r="A107" s="49">
        <v>15</v>
      </c>
      <c r="B107" s="50" t="s">
        <v>259</v>
      </c>
      <c r="C107" s="51" t="s">
        <v>260</v>
      </c>
      <c r="D107" s="156"/>
      <c r="E107" s="156"/>
      <c r="F107" s="156"/>
      <c r="G107" s="156"/>
      <c r="H107" s="157"/>
    </row>
    <row r="108" spans="1:8" x14ac:dyDescent="0.2">
      <c r="A108" s="49">
        <v>16</v>
      </c>
      <c r="B108" s="160" t="s">
        <v>602</v>
      </c>
      <c r="C108" s="161"/>
      <c r="D108" s="159"/>
      <c r="E108" s="159"/>
      <c r="F108" s="159"/>
      <c r="G108" s="159"/>
      <c r="H108" s="158"/>
    </row>
    <row r="109" spans="1:8" x14ac:dyDescent="0.2">
      <c r="A109" s="49">
        <v>17</v>
      </c>
      <c r="B109" s="160" t="s">
        <v>602</v>
      </c>
      <c r="C109" s="161"/>
      <c r="D109" s="159"/>
      <c r="E109" s="159"/>
      <c r="F109" s="159"/>
      <c r="G109" s="159"/>
      <c r="H109" s="158"/>
    </row>
    <row r="110" spans="1:8" x14ac:dyDescent="0.2">
      <c r="A110" s="49">
        <v>18</v>
      </c>
      <c r="B110" s="160" t="s">
        <v>602</v>
      </c>
      <c r="C110" s="161"/>
      <c r="D110" s="159"/>
      <c r="E110" s="159"/>
      <c r="F110" s="159"/>
      <c r="G110" s="159"/>
      <c r="H110" s="158"/>
    </row>
    <row r="111" spans="1:8" x14ac:dyDescent="0.2">
      <c r="A111" s="49">
        <v>19</v>
      </c>
      <c r="B111" s="160" t="s">
        <v>602</v>
      </c>
      <c r="C111" s="161"/>
      <c r="D111" s="156"/>
      <c r="E111" s="156"/>
      <c r="F111" s="156"/>
      <c r="G111" s="156"/>
      <c r="H111" s="157"/>
    </row>
    <row r="112" spans="1:8" x14ac:dyDescent="0.2">
      <c r="A112" s="49">
        <v>20</v>
      </c>
      <c r="B112" s="50"/>
      <c r="C112" s="51" t="s">
        <v>261</v>
      </c>
      <c r="D112" s="58">
        <f>SUM(D93:D111)</f>
        <v>0</v>
      </c>
      <c r="E112" s="58">
        <f>SUM(E93:E111)</f>
        <v>0</v>
      </c>
      <c r="F112" s="58">
        <f>SUM(F93:F111)</f>
        <v>0</v>
      </c>
      <c r="G112" s="58">
        <f>SUM(G93:G111)</f>
        <v>0</v>
      </c>
      <c r="H112" s="59">
        <f>SUM(H93:H111)</f>
        <v>0</v>
      </c>
    </row>
    <row r="113" spans="1:8" x14ac:dyDescent="0.2">
      <c r="A113" s="49">
        <v>21</v>
      </c>
      <c r="B113" s="50" t="s">
        <v>365</v>
      </c>
      <c r="C113" s="51" t="s">
        <v>263</v>
      </c>
      <c r="D113" s="449"/>
      <c r="E113" s="449"/>
      <c r="F113" s="449"/>
      <c r="G113" s="449"/>
      <c r="H113" s="450"/>
    </row>
    <row r="114" spans="1:8" x14ac:dyDescent="0.2">
      <c r="A114" s="49">
        <v>22</v>
      </c>
      <c r="B114" s="50" t="s">
        <v>264</v>
      </c>
      <c r="C114" s="51" t="s">
        <v>795</v>
      </c>
      <c r="D114" s="156"/>
      <c r="E114" s="156"/>
      <c r="F114" s="156"/>
      <c r="G114" s="156"/>
      <c r="H114" s="157"/>
    </row>
    <row r="115" spans="1:8" x14ac:dyDescent="0.2">
      <c r="A115" s="49">
        <v>23</v>
      </c>
      <c r="B115" s="50" t="s">
        <v>266</v>
      </c>
      <c r="C115" s="51" t="s">
        <v>267</v>
      </c>
      <c r="D115" s="156"/>
      <c r="E115" s="156"/>
      <c r="F115" s="156"/>
      <c r="G115" s="156"/>
      <c r="H115" s="157"/>
    </row>
    <row r="116" spans="1:8" x14ac:dyDescent="0.2">
      <c r="A116" s="49">
        <v>24</v>
      </c>
      <c r="B116" s="50" t="s">
        <v>677</v>
      </c>
      <c r="C116" s="51" t="s">
        <v>942</v>
      </c>
      <c r="D116" s="159"/>
      <c r="E116" s="159"/>
      <c r="F116" s="159"/>
      <c r="G116" s="159"/>
      <c r="H116" s="158"/>
    </row>
    <row r="117" spans="1:8" x14ac:dyDescent="0.2">
      <c r="A117" s="49">
        <v>25</v>
      </c>
      <c r="B117" s="50" t="s">
        <v>679</v>
      </c>
      <c r="C117" s="51" t="s">
        <v>943</v>
      </c>
      <c r="D117" s="159"/>
      <c r="E117" s="159"/>
      <c r="F117" s="159"/>
      <c r="G117" s="159"/>
      <c r="H117" s="158"/>
    </row>
    <row r="118" spans="1:8" x14ac:dyDescent="0.2">
      <c r="A118" s="49">
        <v>26</v>
      </c>
      <c r="B118" s="50" t="s">
        <v>681</v>
      </c>
      <c r="C118" s="51" t="s">
        <v>682</v>
      </c>
      <c r="D118" s="159"/>
      <c r="E118" s="159"/>
      <c r="F118" s="159"/>
      <c r="G118" s="159"/>
      <c r="H118" s="158"/>
    </row>
    <row r="119" spans="1:8" x14ac:dyDescent="0.2">
      <c r="A119" s="49">
        <v>27</v>
      </c>
      <c r="B119" s="50" t="s">
        <v>683</v>
      </c>
      <c r="C119" s="51" t="s">
        <v>684</v>
      </c>
      <c r="D119" s="159"/>
      <c r="E119" s="159"/>
      <c r="F119" s="159"/>
      <c r="G119" s="159"/>
      <c r="H119" s="158"/>
    </row>
    <row r="120" spans="1:8" x14ac:dyDescent="0.2">
      <c r="A120" s="49">
        <v>28</v>
      </c>
      <c r="B120" s="50" t="s">
        <v>685</v>
      </c>
      <c r="C120" s="51" t="s">
        <v>686</v>
      </c>
      <c r="D120" s="156"/>
      <c r="E120" s="156"/>
      <c r="F120" s="156"/>
      <c r="G120" s="156"/>
      <c r="H120" s="157"/>
    </row>
    <row r="121" spans="1:8" x14ac:dyDescent="0.2">
      <c r="A121" s="49">
        <v>29</v>
      </c>
      <c r="B121" s="50" t="s">
        <v>687</v>
      </c>
      <c r="C121" s="51" t="s">
        <v>688</v>
      </c>
      <c r="D121" s="159"/>
      <c r="E121" s="159"/>
      <c r="F121" s="159"/>
      <c r="G121" s="159"/>
      <c r="H121" s="158"/>
    </row>
    <row r="122" spans="1:8" x14ac:dyDescent="0.2">
      <c r="A122" s="49">
        <v>30</v>
      </c>
      <c r="B122" s="160" t="s">
        <v>603</v>
      </c>
      <c r="C122" s="161"/>
      <c r="D122" s="156"/>
      <c r="E122" s="156"/>
      <c r="F122" s="159"/>
      <c r="G122" s="159"/>
      <c r="H122" s="158"/>
    </row>
    <row r="123" spans="1:8" x14ac:dyDescent="0.2">
      <c r="A123" s="49">
        <v>31</v>
      </c>
      <c r="B123" s="160" t="s">
        <v>603</v>
      </c>
      <c r="C123" s="161"/>
      <c r="D123" s="156"/>
      <c r="E123" s="156"/>
      <c r="F123" s="159"/>
      <c r="G123" s="159"/>
      <c r="H123" s="158"/>
    </row>
    <row r="124" spans="1:8" ht="13.5" thickBot="1" x14ac:dyDescent="0.25">
      <c r="A124" s="62">
        <v>32</v>
      </c>
      <c r="B124" s="162" t="s">
        <v>603</v>
      </c>
      <c r="C124" s="163"/>
      <c r="D124" s="164"/>
      <c r="E124" s="164"/>
      <c r="F124" s="164"/>
      <c r="G124" s="164"/>
      <c r="H124" s="165"/>
    </row>
    <row r="125" spans="1:8" x14ac:dyDescent="0.2">
      <c r="A125" s="21"/>
      <c r="B125" s="21"/>
    </row>
    <row r="126" spans="1:8" x14ac:dyDescent="0.2">
      <c r="A126" s="21"/>
      <c r="B126" s="21"/>
      <c r="H126" s="23" t="s">
        <v>944</v>
      </c>
    </row>
    <row r="127" spans="1:8" ht="6" customHeight="1" thickBot="1" x14ac:dyDescent="0.25">
      <c r="A127" s="21"/>
      <c r="B127" s="21"/>
    </row>
    <row r="128" spans="1:8" ht="18" x14ac:dyDescent="0.25">
      <c r="A128" s="24" t="str">
        <f>CONCATENATE('Basic Data Input'!$B$5," COUNTY")</f>
        <v>___________ COUNTY</v>
      </c>
      <c r="B128" s="25"/>
      <c r="C128" s="25"/>
      <c r="D128" s="25"/>
      <c r="E128" s="25"/>
      <c r="F128" s="26"/>
      <c r="G128" s="27" t="s">
        <v>26</v>
      </c>
      <c r="H128" s="28" t="s">
        <v>27</v>
      </c>
    </row>
    <row r="129" spans="1:8" x14ac:dyDescent="0.2">
      <c r="A129" s="21"/>
      <c r="B129" s="21"/>
      <c r="F129" s="29" t="s">
        <v>28</v>
      </c>
      <c r="G129" s="30">
        <v>200</v>
      </c>
      <c r="H129" s="71" t="s">
        <v>903</v>
      </c>
    </row>
    <row r="130" spans="1:8" ht="13.5" thickBot="1" x14ac:dyDescent="0.25">
      <c r="A130" s="21"/>
      <c r="B130" s="21"/>
      <c r="F130" s="31" t="s">
        <v>30</v>
      </c>
      <c r="G130" s="73">
        <v>705</v>
      </c>
      <c r="H130" s="75" t="s">
        <v>1010</v>
      </c>
    </row>
    <row r="131" spans="1:8" x14ac:dyDescent="0.2">
      <c r="A131" s="34" t="s">
        <v>840</v>
      </c>
      <c r="B131" s="21"/>
      <c r="H131" s="23"/>
    </row>
    <row r="132" spans="1:8" ht="13.5" thickBot="1" x14ac:dyDescent="0.25">
      <c r="A132" s="21"/>
      <c r="B132" s="21"/>
    </row>
    <row r="133" spans="1:8" x14ac:dyDescent="0.2">
      <c r="A133" s="35"/>
      <c r="B133" s="36"/>
      <c r="C133" s="37"/>
      <c r="D133" s="38"/>
      <c r="E133" s="38"/>
      <c r="F133" s="194" t="str">
        <f>F6</f>
        <v>Estimated Activity Ensuing Year 2026 - 2027</v>
      </c>
      <c r="G133" s="39"/>
      <c r="H133" s="40"/>
    </row>
    <row r="134" spans="1:8" x14ac:dyDescent="0.2">
      <c r="A134" s="41"/>
      <c r="B134" s="42" t="s">
        <v>26</v>
      </c>
      <c r="C134" s="42"/>
      <c r="D134" s="43" t="s">
        <v>13</v>
      </c>
      <c r="E134" s="43" t="s">
        <v>13</v>
      </c>
      <c r="F134" s="43" t="s">
        <v>31</v>
      </c>
      <c r="G134" s="43" t="s">
        <v>32</v>
      </c>
      <c r="H134" s="44"/>
    </row>
    <row r="135" spans="1:8" x14ac:dyDescent="0.2">
      <c r="A135" s="45"/>
      <c r="B135" s="46" t="s">
        <v>33</v>
      </c>
      <c r="C135" s="47"/>
      <c r="D135" s="193" t="str">
        <f>D8</f>
        <v>2024 - 2025</v>
      </c>
      <c r="E135" s="193" t="str">
        <f>E8</f>
        <v>2025 - 2026</v>
      </c>
      <c r="F135" s="43" t="s">
        <v>34</v>
      </c>
      <c r="G135" s="43" t="s">
        <v>35</v>
      </c>
      <c r="H135" s="44" t="s">
        <v>36</v>
      </c>
    </row>
    <row r="136" spans="1:8" x14ac:dyDescent="0.2">
      <c r="A136" s="49"/>
      <c r="B136" s="50" t="s">
        <v>262</v>
      </c>
      <c r="C136" s="51" t="s">
        <v>945</v>
      </c>
      <c r="D136" s="52">
        <v>1</v>
      </c>
      <c r="E136" s="52">
        <v>2</v>
      </c>
      <c r="F136" s="52">
        <v>3</v>
      </c>
      <c r="G136" s="52">
        <v>4</v>
      </c>
      <c r="H136" s="53">
        <v>5</v>
      </c>
    </row>
    <row r="137" spans="1:8" x14ac:dyDescent="0.2">
      <c r="A137" s="49">
        <v>1</v>
      </c>
      <c r="B137" s="50" t="s">
        <v>796</v>
      </c>
      <c r="C137" s="51" t="s">
        <v>797</v>
      </c>
      <c r="D137" s="159"/>
      <c r="E137" s="159"/>
      <c r="F137" s="159"/>
      <c r="G137" s="159"/>
      <c r="H137" s="158"/>
    </row>
    <row r="138" spans="1:8" x14ac:dyDescent="0.2">
      <c r="A138" s="49">
        <v>2</v>
      </c>
      <c r="B138" s="50" t="s">
        <v>268</v>
      </c>
      <c r="C138" s="51" t="s">
        <v>798</v>
      </c>
      <c r="D138" s="159"/>
      <c r="E138" s="159"/>
      <c r="F138" s="159"/>
      <c r="G138" s="159"/>
      <c r="H138" s="158"/>
    </row>
    <row r="139" spans="1:8" x14ac:dyDescent="0.2">
      <c r="A139" s="49">
        <v>3</v>
      </c>
      <c r="B139" s="50" t="s">
        <v>725</v>
      </c>
      <c r="C139" s="51" t="s">
        <v>272</v>
      </c>
      <c r="D139" s="156"/>
      <c r="E139" s="156"/>
      <c r="F139" s="156"/>
      <c r="G139" s="156"/>
      <c r="H139" s="157"/>
    </row>
    <row r="140" spans="1:8" x14ac:dyDescent="0.2">
      <c r="A140" s="49">
        <v>4</v>
      </c>
      <c r="B140" s="50" t="s">
        <v>273</v>
      </c>
      <c r="C140" s="51" t="s">
        <v>330</v>
      </c>
      <c r="D140" s="159"/>
      <c r="E140" s="159"/>
      <c r="F140" s="159"/>
      <c r="G140" s="159"/>
      <c r="H140" s="158"/>
    </row>
    <row r="141" spans="1:8" x14ac:dyDescent="0.2">
      <c r="A141" s="49">
        <v>5</v>
      </c>
      <c r="B141" s="50" t="s">
        <v>690</v>
      </c>
      <c r="C141" s="51" t="s">
        <v>691</v>
      </c>
      <c r="D141" s="156"/>
      <c r="E141" s="156"/>
      <c r="F141" s="156"/>
      <c r="G141" s="156"/>
      <c r="H141" s="157"/>
    </row>
    <row r="142" spans="1:8" x14ac:dyDescent="0.2">
      <c r="A142" s="49">
        <v>6</v>
      </c>
      <c r="B142" s="50" t="s">
        <v>946</v>
      </c>
      <c r="C142" s="51" t="s">
        <v>343</v>
      </c>
      <c r="D142" s="159"/>
      <c r="E142" s="159"/>
      <c r="F142" s="159"/>
      <c r="G142" s="159"/>
      <c r="H142" s="158"/>
    </row>
    <row r="143" spans="1:8" x14ac:dyDescent="0.2">
      <c r="A143" s="49">
        <v>7</v>
      </c>
      <c r="B143" s="50" t="s">
        <v>275</v>
      </c>
      <c r="C143" s="51" t="s">
        <v>276</v>
      </c>
      <c r="D143" s="159"/>
      <c r="E143" s="159"/>
      <c r="F143" s="159"/>
      <c r="G143" s="159"/>
      <c r="H143" s="158"/>
    </row>
    <row r="144" spans="1:8" x14ac:dyDescent="0.2">
      <c r="A144" s="49">
        <v>8</v>
      </c>
      <c r="B144" s="50"/>
      <c r="C144" s="51" t="s">
        <v>277</v>
      </c>
      <c r="D144" s="449"/>
      <c r="E144" s="449"/>
      <c r="F144" s="449"/>
      <c r="G144" s="449"/>
      <c r="H144" s="450"/>
    </row>
    <row r="145" spans="1:8" x14ac:dyDescent="0.2">
      <c r="A145" s="49">
        <v>9</v>
      </c>
      <c r="B145" s="50" t="s">
        <v>694</v>
      </c>
      <c r="C145" s="51" t="s">
        <v>278</v>
      </c>
      <c r="D145" s="159"/>
      <c r="E145" s="159"/>
      <c r="F145" s="159"/>
      <c r="G145" s="159"/>
      <c r="H145" s="158"/>
    </row>
    <row r="146" spans="1:8" x14ac:dyDescent="0.2">
      <c r="A146" s="49">
        <v>10</v>
      </c>
      <c r="B146" s="50" t="s">
        <v>279</v>
      </c>
      <c r="C146" s="51" t="s">
        <v>280</v>
      </c>
      <c r="D146" s="159"/>
      <c r="E146" s="159"/>
      <c r="F146" s="159"/>
      <c r="G146" s="159"/>
      <c r="H146" s="158"/>
    </row>
    <row r="147" spans="1:8" x14ac:dyDescent="0.2">
      <c r="A147" s="49">
        <v>11</v>
      </c>
      <c r="B147" s="50" t="s">
        <v>804</v>
      </c>
      <c r="C147" s="51" t="s">
        <v>805</v>
      </c>
      <c r="D147" s="159"/>
      <c r="E147" s="159"/>
      <c r="F147" s="159"/>
      <c r="G147" s="159"/>
      <c r="H147" s="158"/>
    </row>
    <row r="148" spans="1:8" x14ac:dyDescent="0.2">
      <c r="A148" s="49">
        <v>12</v>
      </c>
      <c r="B148" s="50" t="s">
        <v>281</v>
      </c>
      <c r="C148" s="51" t="s">
        <v>282</v>
      </c>
      <c r="D148" s="159"/>
      <c r="E148" s="159"/>
      <c r="F148" s="159"/>
      <c r="G148" s="159"/>
      <c r="H148" s="158"/>
    </row>
    <row r="149" spans="1:8" x14ac:dyDescent="0.2">
      <c r="A149" s="49">
        <v>13</v>
      </c>
      <c r="B149" s="50" t="s">
        <v>331</v>
      </c>
      <c r="C149" s="51" t="s">
        <v>947</v>
      </c>
      <c r="D149" s="159"/>
      <c r="E149" s="159"/>
      <c r="F149" s="159"/>
      <c r="G149" s="159"/>
      <c r="H149" s="158"/>
    </row>
    <row r="150" spans="1:8" x14ac:dyDescent="0.2">
      <c r="A150" s="49">
        <v>14</v>
      </c>
      <c r="B150" s="160" t="s">
        <v>603</v>
      </c>
      <c r="C150" s="161"/>
      <c r="D150" s="156"/>
      <c r="E150" s="156"/>
      <c r="F150" s="156"/>
      <c r="G150" s="156"/>
      <c r="H150" s="157"/>
    </row>
    <row r="151" spans="1:8" x14ac:dyDescent="0.2">
      <c r="A151" s="49">
        <v>15</v>
      </c>
      <c r="B151" s="160" t="s">
        <v>603</v>
      </c>
      <c r="C151" s="161"/>
      <c r="D151" s="156"/>
      <c r="E151" s="156"/>
      <c r="F151" s="156"/>
      <c r="G151" s="156"/>
      <c r="H151" s="157"/>
    </row>
    <row r="152" spans="1:8" x14ac:dyDescent="0.2">
      <c r="A152" s="49">
        <v>16</v>
      </c>
      <c r="B152" s="160" t="s">
        <v>603</v>
      </c>
      <c r="C152" s="161"/>
      <c r="D152" s="159"/>
      <c r="E152" s="159"/>
      <c r="F152" s="159"/>
      <c r="G152" s="159"/>
      <c r="H152" s="158"/>
    </row>
    <row r="153" spans="1:8" x14ac:dyDescent="0.2">
      <c r="A153" s="49">
        <v>17</v>
      </c>
      <c r="B153" s="160" t="s">
        <v>603</v>
      </c>
      <c r="C153" s="161"/>
      <c r="D153" s="156"/>
      <c r="E153" s="156"/>
      <c r="F153" s="156"/>
      <c r="G153" s="156"/>
      <c r="H153" s="157"/>
    </row>
    <row r="154" spans="1:8" x14ac:dyDescent="0.2">
      <c r="A154" s="49">
        <v>18</v>
      </c>
      <c r="B154" s="160" t="s">
        <v>603</v>
      </c>
      <c r="C154" s="161"/>
      <c r="D154" s="159"/>
      <c r="E154" s="159"/>
      <c r="F154" s="159"/>
      <c r="G154" s="159"/>
      <c r="H154" s="158"/>
    </row>
    <row r="155" spans="1:8" x14ac:dyDescent="0.2">
      <c r="A155" s="49">
        <v>19</v>
      </c>
      <c r="B155" s="160" t="s">
        <v>603</v>
      </c>
      <c r="C155" s="161"/>
      <c r="D155" s="159"/>
      <c r="E155" s="159"/>
      <c r="F155" s="159"/>
      <c r="G155" s="159"/>
      <c r="H155" s="158"/>
    </row>
    <row r="156" spans="1:8" x14ac:dyDescent="0.2">
      <c r="A156" s="49">
        <v>20</v>
      </c>
      <c r="B156" s="160" t="s">
        <v>603</v>
      </c>
      <c r="C156" s="161"/>
      <c r="D156" s="156"/>
      <c r="E156" s="156"/>
      <c r="F156" s="156"/>
      <c r="G156" s="156"/>
      <c r="H156" s="157"/>
    </row>
    <row r="157" spans="1:8" x14ac:dyDescent="0.2">
      <c r="A157" s="49">
        <v>21</v>
      </c>
      <c r="B157" s="160" t="s">
        <v>603</v>
      </c>
      <c r="C157" s="161"/>
      <c r="D157" s="159"/>
      <c r="E157" s="159"/>
      <c r="F157" s="159"/>
      <c r="G157" s="159"/>
      <c r="H157" s="158"/>
    </row>
    <row r="158" spans="1:8" x14ac:dyDescent="0.2">
      <c r="A158" s="49">
        <v>22</v>
      </c>
      <c r="B158" s="160" t="s">
        <v>603</v>
      </c>
      <c r="C158" s="161"/>
      <c r="D158" s="156"/>
      <c r="E158" s="156"/>
      <c r="F158" s="156"/>
      <c r="G158" s="156"/>
      <c r="H158" s="157"/>
    </row>
    <row r="159" spans="1:8" x14ac:dyDescent="0.2">
      <c r="A159" s="49">
        <v>23</v>
      </c>
      <c r="B159" s="160" t="s">
        <v>603</v>
      </c>
      <c r="C159" s="161"/>
      <c r="D159" s="156"/>
      <c r="E159" s="156"/>
      <c r="F159" s="156"/>
      <c r="G159" s="156"/>
      <c r="H159" s="157"/>
    </row>
    <row r="160" spans="1:8" x14ac:dyDescent="0.2">
      <c r="A160" s="49">
        <v>24</v>
      </c>
      <c r="B160" s="160" t="s">
        <v>603</v>
      </c>
      <c r="C160" s="161"/>
      <c r="D160" s="159"/>
      <c r="E160" s="159"/>
      <c r="F160" s="159"/>
      <c r="G160" s="159"/>
      <c r="H160" s="158"/>
    </row>
    <row r="161" spans="1:8" x14ac:dyDescent="0.2">
      <c r="A161" s="49">
        <v>25</v>
      </c>
      <c r="B161" s="160" t="s">
        <v>603</v>
      </c>
      <c r="C161" s="161"/>
      <c r="D161" s="159"/>
      <c r="E161" s="159"/>
      <c r="F161" s="159"/>
      <c r="G161" s="159"/>
      <c r="H161" s="158"/>
    </row>
    <row r="162" spans="1:8" x14ac:dyDescent="0.2">
      <c r="A162" s="49">
        <v>26</v>
      </c>
      <c r="B162" s="50"/>
      <c r="C162" s="51" t="s">
        <v>289</v>
      </c>
      <c r="D162" s="54">
        <f>SUM(D114:D124,D137:D161)</f>
        <v>0</v>
      </c>
      <c r="E162" s="54">
        <f>SUM(E114:E124,E137:E161)</f>
        <v>0</v>
      </c>
      <c r="F162" s="54">
        <f>SUM(F114:F124,F137:F161)</f>
        <v>0</v>
      </c>
      <c r="G162" s="54">
        <f>SUM(G114:G124,G137:G161)</f>
        <v>0</v>
      </c>
      <c r="H162" s="55">
        <f>SUM(H114:H124,H137:H161)</f>
        <v>0</v>
      </c>
    </row>
    <row r="163" spans="1:8" x14ac:dyDescent="0.2">
      <c r="A163" s="49">
        <v>27</v>
      </c>
      <c r="B163" s="50" t="s">
        <v>727</v>
      </c>
      <c r="C163" s="51" t="s">
        <v>290</v>
      </c>
      <c r="D163" s="449"/>
      <c r="E163" s="449"/>
      <c r="F163" s="449"/>
      <c r="G163" s="449"/>
      <c r="H163" s="450"/>
    </row>
    <row r="164" spans="1:8" x14ac:dyDescent="0.2">
      <c r="A164" s="49">
        <v>28</v>
      </c>
      <c r="B164" s="50" t="s">
        <v>703</v>
      </c>
      <c r="C164" s="51" t="s">
        <v>950</v>
      </c>
      <c r="D164" s="156"/>
      <c r="E164" s="156"/>
      <c r="F164" s="156"/>
      <c r="G164" s="156"/>
      <c r="H164" s="157"/>
    </row>
    <row r="165" spans="1:8" x14ac:dyDescent="0.2">
      <c r="A165" s="49">
        <v>29</v>
      </c>
      <c r="B165" s="50" t="s">
        <v>705</v>
      </c>
      <c r="C165" s="51" t="s">
        <v>951</v>
      </c>
      <c r="D165" s="159"/>
      <c r="E165" s="159"/>
      <c r="F165" s="159"/>
      <c r="G165" s="159"/>
      <c r="H165" s="158"/>
    </row>
    <row r="166" spans="1:8" x14ac:dyDescent="0.2">
      <c r="A166" s="49">
        <v>30</v>
      </c>
      <c r="B166" s="160" t="s">
        <v>604</v>
      </c>
      <c r="C166" s="161"/>
      <c r="D166" s="156"/>
      <c r="E166" s="156"/>
      <c r="F166" s="159"/>
      <c r="G166" s="159"/>
      <c r="H166" s="158"/>
    </row>
    <row r="167" spans="1:8" x14ac:dyDescent="0.2">
      <c r="A167" s="49">
        <v>31</v>
      </c>
      <c r="B167" s="160" t="s">
        <v>604</v>
      </c>
      <c r="C167" s="161"/>
      <c r="D167" s="156"/>
      <c r="E167" s="156"/>
      <c r="F167" s="159"/>
      <c r="G167" s="159"/>
      <c r="H167" s="158"/>
    </row>
    <row r="168" spans="1:8" ht="13.5" thickBot="1" x14ac:dyDescent="0.25">
      <c r="A168" s="62">
        <v>32</v>
      </c>
      <c r="B168" s="162" t="s">
        <v>604</v>
      </c>
      <c r="C168" s="163"/>
      <c r="D168" s="164"/>
      <c r="E168" s="164"/>
      <c r="F168" s="164"/>
      <c r="G168" s="164"/>
      <c r="H168" s="165"/>
    </row>
    <row r="169" spans="1:8" x14ac:dyDescent="0.2">
      <c r="A169" s="21"/>
      <c r="B169" s="21"/>
    </row>
    <row r="170" spans="1:8" x14ac:dyDescent="0.2">
      <c r="H170" s="23" t="s">
        <v>948</v>
      </c>
    </row>
    <row r="171" spans="1:8" ht="6" customHeight="1" thickBot="1" x14ac:dyDescent="0.25"/>
    <row r="172" spans="1:8" ht="18" x14ac:dyDescent="0.25">
      <c r="A172" s="24" t="str">
        <f>CONCATENATE('Basic Data Input'!$B$5," COUNTY")</f>
        <v>___________ COUNTY</v>
      </c>
      <c r="B172" s="25"/>
      <c r="C172" s="25"/>
      <c r="D172" s="25"/>
      <c r="E172" s="25"/>
      <c r="F172" s="26"/>
      <c r="G172" s="27" t="s">
        <v>26</v>
      </c>
      <c r="H172" s="28" t="s">
        <v>27</v>
      </c>
    </row>
    <row r="173" spans="1:8" x14ac:dyDescent="0.2">
      <c r="A173" s="21"/>
      <c r="B173" s="21"/>
      <c r="F173" s="29" t="s">
        <v>28</v>
      </c>
      <c r="G173" s="30">
        <v>200</v>
      </c>
      <c r="H173" s="71" t="s">
        <v>903</v>
      </c>
    </row>
    <row r="174" spans="1:8" ht="13.5" thickBot="1" x14ac:dyDescent="0.25">
      <c r="A174" s="21"/>
      <c r="B174" s="21"/>
      <c r="F174" s="31" t="s">
        <v>30</v>
      </c>
      <c r="G174" s="73">
        <v>705</v>
      </c>
      <c r="H174" s="75" t="s">
        <v>1010</v>
      </c>
    </row>
    <row r="175" spans="1:8" x14ac:dyDescent="0.2">
      <c r="A175" s="34" t="s">
        <v>840</v>
      </c>
      <c r="B175" s="21"/>
      <c r="H175" s="23"/>
    </row>
    <row r="176" spans="1:8" ht="13.5" thickBot="1" x14ac:dyDescent="0.25">
      <c r="A176" s="21"/>
      <c r="B176" s="21"/>
    </row>
    <row r="177" spans="1:8" x14ac:dyDescent="0.2">
      <c r="A177" s="35"/>
      <c r="B177" s="36"/>
      <c r="C177" s="37"/>
      <c r="D177" s="38"/>
      <c r="E177" s="38"/>
      <c r="F177" s="194" t="str">
        <f>F6</f>
        <v>Estimated Activity Ensuing Year 2026 - 2027</v>
      </c>
      <c r="G177" s="39"/>
      <c r="H177" s="40"/>
    </row>
    <row r="178" spans="1:8" x14ac:dyDescent="0.2">
      <c r="A178" s="41"/>
      <c r="B178" s="42" t="s">
        <v>26</v>
      </c>
      <c r="C178" s="42"/>
      <c r="D178" s="43" t="s">
        <v>13</v>
      </c>
      <c r="E178" s="43" t="s">
        <v>13</v>
      </c>
      <c r="F178" s="43" t="s">
        <v>31</v>
      </c>
      <c r="G178" s="43" t="s">
        <v>32</v>
      </c>
      <c r="H178" s="44"/>
    </row>
    <row r="179" spans="1:8" x14ac:dyDescent="0.2">
      <c r="A179" s="45"/>
      <c r="B179" s="46" t="s">
        <v>33</v>
      </c>
      <c r="C179" s="47"/>
      <c r="D179" s="193" t="str">
        <f>D8</f>
        <v>2024 - 2025</v>
      </c>
      <c r="E179" s="193" t="str">
        <f>E8</f>
        <v>2025 - 2026</v>
      </c>
      <c r="F179" s="43" t="s">
        <v>34</v>
      </c>
      <c r="G179" s="43" t="s">
        <v>35</v>
      </c>
      <c r="H179" s="44" t="s">
        <v>36</v>
      </c>
    </row>
    <row r="180" spans="1:8" x14ac:dyDescent="0.2">
      <c r="A180" s="49"/>
      <c r="B180" s="50" t="s">
        <v>727</v>
      </c>
      <c r="C180" s="61" t="s">
        <v>949</v>
      </c>
      <c r="D180" s="52">
        <v>1</v>
      </c>
      <c r="E180" s="52">
        <v>2</v>
      </c>
      <c r="F180" s="52">
        <v>3</v>
      </c>
      <c r="G180" s="52">
        <v>4</v>
      </c>
      <c r="H180" s="53">
        <v>5</v>
      </c>
    </row>
    <row r="181" spans="1:8" x14ac:dyDescent="0.2">
      <c r="A181" s="49">
        <v>1</v>
      </c>
      <c r="B181" s="160" t="s">
        <v>604</v>
      </c>
      <c r="C181" s="161"/>
      <c r="D181" s="159"/>
      <c r="E181" s="159"/>
      <c r="F181" s="159"/>
      <c r="G181" s="159"/>
      <c r="H181" s="158"/>
    </row>
    <row r="182" spans="1:8" x14ac:dyDescent="0.2">
      <c r="A182" s="49">
        <v>2</v>
      </c>
      <c r="B182" s="160" t="s">
        <v>604</v>
      </c>
      <c r="C182" s="161"/>
      <c r="D182" s="159"/>
      <c r="E182" s="159"/>
      <c r="F182" s="159"/>
      <c r="G182" s="159"/>
      <c r="H182" s="158"/>
    </row>
    <row r="183" spans="1:8" x14ac:dyDescent="0.2">
      <c r="A183" s="49">
        <v>3</v>
      </c>
      <c r="B183" s="160" t="s">
        <v>604</v>
      </c>
      <c r="C183" s="161"/>
      <c r="D183" s="156"/>
      <c r="E183" s="156"/>
      <c r="F183" s="156"/>
      <c r="G183" s="156"/>
      <c r="H183" s="157"/>
    </row>
    <row r="184" spans="1:8" x14ac:dyDescent="0.2">
      <c r="A184" s="49">
        <v>4</v>
      </c>
      <c r="B184" s="160" t="s">
        <v>604</v>
      </c>
      <c r="C184" s="161"/>
      <c r="D184" s="159"/>
      <c r="E184" s="159"/>
      <c r="F184" s="159"/>
      <c r="G184" s="159"/>
      <c r="H184" s="158"/>
    </row>
    <row r="185" spans="1:8" x14ac:dyDescent="0.2">
      <c r="A185" s="49">
        <v>5</v>
      </c>
      <c r="B185" s="160" t="s">
        <v>604</v>
      </c>
      <c r="C185" s="161"/>
      <c r="D185" s="156"/>
      <c r="E185" s="156"/>
      <c r="F185" s="156"/>
      <c r="G185" s="156"/>
      <c r="H185" s="157"/>
    </row>
    <row r="186" spans="1:8" x14ac:dyDescent="0.2">
      <c r="A186" s="49">
        <v>6</v>
      </c>
      <c r="B186" s="160" t="s">
        <v>604</v>
      </c>
      <c r="C186" s="161"/>
      <c r="D186" s="159"/>
      <c r="E186" s="159"/>
      <c r="F186" s="159"/>
      <c r="G186" s="159"/>
      <c r="H186" s="158"/>
    </row>
    <row r="187" spans="1:8" x14ac:dyDescent="0.2">
      <c r="A187" s="49">
        <v>7</v>
      </c>
      <c r="B187" s="160" t="s">
        <v>604</v>
      </c>
      <c r="C187" s="161"/>
      <c r="D187" s="159"/>
      <c r="E187" s="159"/>
      <c r="F187" s="159"/>
      <c r="G187" s="159"/>
      <c r="H187" s="158"/>
    </row>
    <row r="188" spans="1:8" x14ac:dyDescent="0.2">
      <c r="A188" s="49">
        <v>8</v>
      </c>
      <c r="B188" s="160" t="s">
        <v>604</v>
      </c>
      <c r="C188" s="161"/>
      <c r="D188" s="159"/>
      <c r="E188" s="159"/>
      <c r="F188" s="159"/>
      <c r="G188" s="159"/>
      <c r="H188" s="158"/>
    </row>
    <row r="189" spans="1:8" x14ac:dyDescent="0.2">
      <c r="A189" s="49">
        <v>9</v>
      </c>
      <c r="B189" s="50" t="s">
        <v>897</v>
      </c>
      <c r="C189" s="51" t="s">
        <v>898</v>
      </c>
      <c r="D189" s="159"/>
      <c r="E189" s="159"/>
      <c r="F189" s="159"/>
      <c r="G189" s="159"/>
      <c r="H189" s="158"/>
    </row>
    <row r="190" spans="1:8" x14ac:dyDescent="0.2">
      <c r="A190" s="49">
        <v>10</v>
      </c>
      <c r="B190" s="50" t="s">
        <v>952</v>
      </c>
      <c r="C190" s="51" t="s">
        <v>953</v>
      </c>
      <c r="D190" s="159"/>
      <c r="E190" s="159"/>
      <c r="F190" s="159"/>
      <c r="G190" s="159"/>
      <c r="H190" s="158"/>
    </row>
    <row r="191" spans="1:8" x14ac:dyDescent="0.2">
      <c r="A191" s="49">
        <v>11</v>
      </c>
      <c r="B191" s="50" t="s">
        <v>954</v>
      </c>
      <c r="C191" s="51" t="s">
        <v>955</v>
      </c>
      <c r="D191" s="159"/>
      <c r="E191" s="159"/>
      <c r="F191" s="159"/>
      <c r="G191" s="159"/>
      <c r="H191" s="158"/>
    </row>
    <row r="192" spans="1:8" x14ac:dyDescent="0.2">
      <c r="A192" s="49">
        <v>12</v>
      </c>
      <c r="B192" s="50" t="s">
        <v>956</v>
      </c>
      <c r="C192" s="51" t="s">
        <v>957</v>
      </c>
      <c r="D192" s="159"/>
      <c r="E192" s="159"/>
      <c r="F192" s="159"/>
      <c r="G192" s="159"/>
      <c r="H192" s="158"/>
    </row>
    <row r="193" spans="1:8" x14ac:dyDescent="0.2">
      <c r="A193" s="49">
        <v>13</v>
      </c>
      <c r="B193" s="50" t="s">
        <v>958</v>
      </c>
      <c r="C193" s="51" t="s">
        <v>961</v>
      </c>
      <c r="D193" s="159"/>
      <c r="E193" s="159"/>
      <c r="F193" s="159"/>
      <c r="G193" s="159"/>
      <c r="H193" s="158"/>
    </row>
    <row r="194" spans="1:8" x14ac:dyDescent="0.2">
      <c r="A194" s="49">
        <v>14</v>
      </c>
      <c r="B194" s="50" t="s">
        <v>962</v>
      </c>
      <c r="C194" s="51" t="s">
        <v>963</v>
      </c>
      <c r="D194" s="156"/>
      <c r="E194" s="156"/>
      <c r="F194" s="156"/>
      <c r="G194" s="156"/>
      <c r="H194" s="157"/>
    </row>
    <row r="195" spans="1:8" x14ac:dyDescent="0.2">
      <c r="A195" s="49">
        <v>15</v>
      </c>
      <c r="B195" s="50" t="s">
        <v>733</v>
      </c>
      <c r="C195" s="51" t="s">
        <v>964</v>
      </c>
      <c r="D195" s="156"/>
      <c r="E195" s="156"/>
      <c r="F195" s="156"/>
      <c r="G195" s="156"/>
      <c r="H195" s="157"/>
    </row>
    <row r="196" spans="1:8" x14ac:dyDescent="0.2">
      <c r="A196" s="49">
        <v>16</v>
      </c>
      <c r="B196" s="50" t="s">
        <v>735</v>
      </c>
      <c r="C196" s="51" t="s">
        <v>965</v>
      </c>
      <c r="D196" s="159"/>
      <c r="E196" s="159"/>
      <c r="F196" s="159"/>
      <c r="G196" s="159"/>
      <c r="H196" s="158"/>
    </row>
    <row r="197" spans="1:8" x14ac:dyDescent="0.2">
      <c r="A197" s="49">
        <v>17</v>
      </c>
      <c r="B197" s="50" t="s">
        <v>737</v>
      </c>
      <c r="C197" s="51" t="s">
        <v>966</v>
      </c>
      <c r="D197" s="159"/>
      <c r="E197" s="159"/>
      <c r="F197" s="159"/>
      <c r="G197" s="159"/>
      <c r="H197" s="158"/>
    </row>
    <row r="198" spans="1:8" x14ac:dyDescent="0.2">
      <c r="A198" s="49">
        <v>18</v>
      </c>
      <c r="B198" s="160" t="s">
        <v>604</v>
      </c>
      <c r="C198" s="161"/>
      <c r="D198" s="159"/>
      <c r="E198" s="159"/>
      <c r="F198" s="159"/>
      <c r="G198" s="159"/>
      <c r="H198" s="158"/>
    </row>
    <row r="199" spans="1:8" x14ac:dyDescent="0.2">
      <c r="A199" s="49">
        <v>19</v>
      </c>
      <c r="B199" s="160" t="s">
        <v>604</v>
      </c>
      <c r="C199" s="161"/>
      <c r="D199" s="159"/>
      <c r="E199" s="159"/>
      <c r="F199" s="159"/>
      <c r="G199" s="159"/>
      <c r="H199" s="158"/>
    </row>
    <row r="200" spans="1:8" x14ac:dyDescent="0.2">
      <c r="A200" s="49">
        <v>20</v>
      </c>
      <c r="B200" s="160" t="s">
        <v>604</v>
      </c>
      <c r="C200" s="161"/>
      <c r="D200" s="156"/>
      <c r="E200" s="156"/>
      <c r="F200" s="156"/>
      <c r="G200" s="156"/>
      <c r="H200" s="157"/>
    </row>
    <row r="201" spans="1:8" x14ac:dyDescent="0.2">
      <c r="A201" s="49">
        <v>21</v>
      </c>
      <c r="B201" s="160" t="s">
        <v>604</v>
      </c>
      <c r="C201" s="161"/>
      <c r="D201" s="159"/>
      <c r="E201" s="159"/>
      <c r="F201" s="159"/>
      <c r="G201" s="159"/>
      <c r="H201" s="158"/>
    </row>
    <row r="202" spans="1:8" x14ac:dyDescent="0.2">
      <c r="A202" s="49">
        <v>22</v>
      </c>
      <c r="B202" s="160" t="s">
        <v>604</v>
      </c>
      <c r="C202" s="161"/>
      <c r="D202" s="156"/>
      <c r="E202" s="156"/>
      <c r="F202" s="156"/>
      <c r="G202" s="156"/>
      <c r="H202" s="157"/>
    </row>
    <row r="203" spans="1:8" x14ac:dyDescent="0.2">
      <c r="A203" s="49">
        <v>23</v>
      </c>
      <c r="B203" s="160" t="s">
        <v>604</v>
      </c>
      <c r="C203" s="161"/>
      <c r="D203" s="156"/>
      <c r="E203" s="156"/>
      <c r="F203" s="156"/>
      <c r="G203" s="156"/>
      <c r="H203" s="157"/>
    </row>
    <row r="204" spans="1:8" x14ac:dyDescent="0.2">
      <c r="A204" s="49">
        <v>24</v>
      </c>
      <c r="B204" s="50" t="s">
        <v>967</v>
      </c>
      <c r="C204" s="51" t="s">
        <v>968</v>
      </c>
      <c r="D204" s="159"/>
      <c r="E204" s="159"/>
      <c r="F204" s="159"/>
      <c r="G204" s="159"/>
      <c r="H204" s="158"/>
    </row>
    <row r="205" spans="1:8" x14ac:dyDescent="0.2">
      <c r="A205" s="49">
        <v>25</v>
      </c>
      <c r="B205" s="50" t="s">
        <v>969</v>
      </c>
      <c r="C205" s="51" t="s">
        <v>344</v>
      </c>
      <c r="D205" s="159"/>
      <c r="E205" s="159"/>
      <c r="F205" s="159"/>
      <c r="G205" s="159"/>
      <c r="H205" s="158"/>
    </row>
    <row r="206" spans="1:8" x14ac:dyDescent="0.2">
      <c r="A206" s="49">
        <v>26</v>
      </c>
      <c r="B206" s="50" t="s">
        <v>970</v>
      </c>
      <c r="C206" s="51" t="s">
        <v>971</v>
      </c>
      <c r="D206" s="159"/>
      <c r="E206" s="159"/>
      <c r="F206" s="159"/>
      <c r="G206" s="159"/>
      <c r="H206" s="158"/>
    </row>
    <row r="207" spans="1:8" x14ac:dyDescent="0.2">
      <c r="A207" s="49">
        <v>27</v>
      </c>
      <c r="B207" s="50" t="s">
        <v>972</v>
      </c>
      <c r="C207" s="51" t="s">
        <v>345</v>
      </c>
      <c r="D207" s="156"/>
      <c r="E207" s="156"/>
      <c r="F207" s="156"/>
      <c r="G207" s="156"/>
      <c r="H207" s="157"/>
    </row>
    <row r="208" spans="1:8" x14ac:dyDescent="0.2">
      <c r="A208" s="49">
        <v>28</v>
      </c>
      <c r="B208" s="50" t="s">
        <v>973</v>
      </c>
      <c r="C208" s="51" t="s">
        <v>974</v>
      </c>
      <c r="D208" s="156"/>
      <c r="E208" s="156"/>
      <c r="F208" s="156"/>
      <c r="G208" s="156"/>
      <c r="H208" s="157"/>
    </row>
    <row r="209" spans="1:8" x14ac:dyDescent="0.2">
      <c r="A209" s="49">
        <v>29</v>
      </c>
      <c r="B209" s="50" t="s">
        <v>975</v>
      </c>
      <c r="C209" s="51" t="s">
        <v>976</v>
      </c>
      <c r="D209" s="159"/>
      <c r="E209" s="159"/>
      <c r="F209" s="159"/>
      <c r="G209" s="159"/>
      <c r="H209" s="158"/>
    </row>
    <row r="210" spans="1:8" x14ac:dyDescent="0.2">
      <c r="A210" s="49">
        <v>30</v>
      </c>
      <c r="B210" s="160" t="s">
        <v>604</v>
      </c>
      <c r="C210" s="161"/>
      <c r="D210" s="156"/>
      <c r="E210" s="156"/>
      <c r="F210" s="159"/>
      <c r="G210" s="159"/>
      <c r="H210" s="158"/>
    </row>
    <row r="211" spans="1:8" x14ac:dyDescent="0.2">
      <c r="A211" s="49">
        <v>31</v>
      </c>
      <c r="B211" s="160" t="s">
        <v>604</v>
      </c>
      <c r="C211" s="161"/>
      <c r="D211" s="156"/>
      <c r="E211" s="156"/>
      <c r="F211" s="159"/>
      <c r="G211" s="159"/>
      <c r="H211" s="158"/>
    </row>
    <row r="212" spans="1:8" ht="13.5" thickBot="1" x14ac:dyDescent="0.25">
      <c r="A212" s="62">
        <v>32</v>
      </c>
      <c r="B212" s="162" t="s">
        <v>604</v>
      </c>
      <c r="C212" s="163"/>
      <c r="D212" s="164"/>
      <c r="E212" s="164"/>
      <c r="F212" s="164"/>
      <c r="G212" s="164"/>
      <c r="H212" s="165"/>
    </row>
    <row r="213" spans="1:8" x14ac:dyDescent="0.2">
      <c r="A213" s="21"/>
      <c r="B213" s="21"/>
    </row>
    <row r="214" spans="1:8" x14ac:dyDescent="0.2">
      <c r="H214" s="23" t="s">
        <v>977</v>
      </c>
    </row>
    <row r="215" spans="1:8" ht="6" customHeight="1" thickBot="1" x14ac:dyDescent="0.25"/>
    <row r="216" spans="1:8" ht="18" x14ac:dyDescent="0.25">
      <c r="A216" s="24" t="str">
        <f>CONCATENATE('Basic Data Input'!$B$5," COUNTY")</f>
        <v>___________ COUNTY</v>
      </c>
      <c r="B216" s="25"/>
      <c r="C216" s="25"/>
      <c r="D216" s="25"/>
      <c r="E216" s="25"/>
      <c r="F216" s="26"/>
      <c r="G216" s="27" t="s">
        <v>26</v>
      </c>
      <c r="H216" s="28" t="s">
        <v>27</v>
      </c>
    </row>
    <row r="217" spans="1:8" x14ac:dyDescent="0.2">
      <c r="A217" s="21"/>
      <c r="B217" s="21"/>
      <c r="F217" s="29" t="s">
        <v>28</v>
      </c>
      <c r="G217" s="30">
        <v>200</v>
      </c>
      <c r="H217" s="71" t="s">
        <v>903</v>
      </c>
    </row>
    <row r="218" spans="1:8" ht="13.5" thickBot="1" x14ac:dyDescent="0.25">
      <c r="A218" s="21"/>
      <c r="B218" s="21"/>
      <c r="F218" s="31" t="s">
        <v>30</v>
      </c>
      <c r="G218" s="73">
        <v>705</v>
      </c>
      <c r="H218" s="75" t="s">
        <v>1010</v>
      </c>
    </row>
    <row r="219" spans="1:8" x14ac:dyDescent="0.2">
      <c r="A219" s="34" t="s">
        <v>840</v>
      </c>
      <c r="B219" s="21"/>
      <c r="H219" s="23"/>
    </row>
    <row r="220" spans="1:8" ht="13.5" thickBot="1" x14ac:dyDescent="0.25">
      <c r="A220" s="21"/>
      <c r="B220" s="21"/>
    </row>
    <row r="221" spans="1:8" x14ac:dyDescent="0.2">
      <c r="A221" s="35"/>
      <c r="B221" s="36"/>
      <c r="C221" s="37"/>
      <c r="D221" s="38"/>
      <c r="E221" s="38"/>
      <c r="F221" s="194" t="str">
        <f>F6</f>
        <v>Estimated Activity Ensuing Year 2026 - 2027</v>
      </c>
      <c r="G221" s="39"/>
      <c r="H221" s="40"/>
    </row>
    <row r="222" spans="1:8" x14ac:dyDescent="0.2">
      <c r="A222" s="41"/>
      <c r="B222" s="42" t="s">
        <v>26</v>
      </c>
      <c r="C222" s="42"/>
      <c r="D222" s="43" t="s">
        <v>13</v>
      </c>
      <c r="E222" s="43" t="s">
        <v>13</v>
      </c>
      <c r="F222" s="43" t="s">
        <v>31</v>
      </c>
      <c r="G222" s="43" t="s">
        <v>32</v>
      </c>
      <c r="H222" s="44"/>
    </row>
    <row r="223" spans="1:8" x14ac:dyDescent="0.2">
      <c r="A223" s="45"/>
      <c r="B223" s="46" t="s">
        <v>33</v>
      </c>
      <c r="C223" s="47"/>
      <c r="D223" s="193" t="str">
        <f>D8</f>
        <v>2024 - 2025</v>
      </c>
      <c r="E223" s="193" t="str">
        <f>E8</f>
        <v>2025 - 2026</v>
      </c>
      <c r="F223" s="43" t="s">
        <v>34</v>
      </c>
      <c r="G223" s="43" t="s">
        <v>35</v>
      </c>
      <c r="H223" s="44" t="s">
        <v>36</v>
      </c>
    </row>
    <row r="224" spans="1:8" x14ac:dyDescent="0.2">
      <c r="A224" s="49"/>
      <c r="B224" s="50" t="s">
        <v>727</v>
      </c>
      <c r="C224" s="61" t="s">
        <v>978</v>
      </c>
      <c r="D224" s="52">
        <v>1</v>
      </c>
      <c r="E224" s="52">
        <v>2</v>
      </c>
      <c r="F224" s="52">
        <v>3</v>
      </c>
      <c r="G224" s="52">
        <v>4</v>
      </c>
      <c r="H224" s="53">
        <v>5</v>
      </c>
    </row>
    <row r="225" spans="1:8" x14ac:dyDescent="0.2">
      <c r="A225" s="49">
        <v>1</v>
      </c>
      <c r="B225" s="50" t="s">
        <v>979</v>
      </c>
      <c r="C225" s="51" t="s">
        <v>980</v>
      </c>
      <c r="D225" s="159"/>
      <c r="E225" s="159"/>
      <c r="F225" s="159"/>
      <c r="G225" s="159"/>
      <c r="H225" s="158"/>
    </row>
    <row r="226" spans="1:8" x14ac:dyDescent="0.2">
      <c r="A226" s="49">
        <v>2</v>
      </c>
      <c r="B226" s="160" t="s">
        <v>604</v>
      </c>
      <c r="C226" s="161"/>
      <c r="D226" s="159"/>
      <c r="E226" s="159"/>
      <c r="F226" s="159"/>
      <c r="G226" s="159"/>
      <c r="H226" s="158"/>
    </row>
    <row r="227" spans="1:8" x14ac:dyDescent="0.2">
      <c r="A227" s="49">
        <v>3</v>
      </c>
      <c r="B227" s="160" t="s">
        <v>604</v>
      </c>
      <c r="C227" s="161"/>
      <c r="D227" s="156"/>
      <c r="E227" s="156"/>
      <c r="F227" s="156"/>
      <c r="G227" s="156"/>
      <c r="H227" s="157"/>
    </row>
    <row r="228" spans="1:8" x14ac:dyDescent="0.2">
      <c r="A228" s="49">
        <v>4</v>
      </c>
      <c r="B228" s="160" t="s">
        <v>604</v>
      </c>
      <c r="C228" s="161"/>
      <c r="D228" s="159"/>
      <c r="E228" s="159"/>
      <c r="F228" s="159"/>
      <c r="G228" s="159"/>
      <c r="H228" s="158"/>
    </row>
    <row r="229" spans="1:8" x14ac:dyDescent="0.2">
      <c r="A229" s="49">
        <v>5</v>
      </c>
      <c r="B229" s="50"/>
      <c r="C229" s="51" t="s">
        <v>293</v>
      </c>
      <c r="D229" s="58">
        <f>SUM(D164:D168,D181:D212,D225:D228)</f>
        <v>0</v>
      </c>
      <c r="E229" s="58">
        <f>SUM(E164:E168,E181:E212,E225:E228)</f>
        <v>0</v>
      </c>
      <c r="F229" s="58">
        <f>SUM(F164:F168,F181:F212,F225:F228)</f>
        <v>0</v>
      </c>
      <c r="G229" s="58">
        <f>SUM(G164:G168,G181:G212,G225:G228)</f>
        <v>0</v>
      </c>
      <c r="H229" s="59">
        <f>SUM(H164:H168,H181:H212,H225:H228)</f>
        <v>0</v>
      </c>
    </row>
    <row r="230" spans="1:8" x14ac:dyDescent="0.2">
      <c r="A230" s="49">
        <v>6</v>
      </c>
      <c r="B230" s="50" t="s">
        <v>738</v>
      </c>
      <c r="C230" s="51" t="s">
        <v>294</v>
      </c>
      <c r="D230" s="449"/>
      <c r="E230" s="449"/>
      <c r="F230" s="449"/>
      <c r="G230" s="449"/>
      <c r="H230" s="450"/>
    </row>
    <row r="231" spans="1:8" x14ac:dyDescent="0.2">
      <c r="A231" s="49">
        <v>7</v>
      </c>
      <c r="B231" s="50" t="s">
        <v>708</v>
      </c>
      <c r="C231" s="51" t="s">
        <v>981</v>
      </c>
      <c r="D231" s="159"/>
      <c r="E231" s="159"/>
      <c r="F231" s="159"/>
      <c r="G231" s="159"/>
      <c r="H231" s="158"/>
    </row>
    <row r="232" spans="1:8" x14ac:dyDescent="0.2">
      <c r="A232" s="49">
        <v>8</v>
      </c>
      <c r="B232" s="160" t="s">
        <v>605</v>
      </c>
      <c r="C232" s="161"/>
      <c r="D232" s="159"/>
      <c r="E232" s="159"/>
      <c r="F232" s="159"/>
      <c r="G232" s="159"/>
      <c r="H232" s="158"/>
    </row>
    <row r="233" spans="1:8" x14ac:dyDescent="0.2">
      <c r="A233" s="49">
        <v>9</v>
      </c>
      <c r="B233" s="160" t="s">
        <v>605</v>
      </c>
      <c r="C233" s="161"/>
      <c r="D233" s="159"/>
      <c r="E233" s="159"/>
      <c r="F233" s="159"/>
      <c r="G233" s="159"/>
      <c r="H233" s="158"/>
    </row>
    <row r="234" spans="1:8" x14ac:dyDescent="0.2">
      <c r="A234" s="49">
        <v>10</v>
      </c>
      <c r="B234" s="160" t="s">
        <v>605</v>
      </c>
      <c r="C234" s="161"/>
      <c r="D234" s="159"/>
      <c r="E234" s="159"/>
      <c r="F234" s="159"/>
      <c r="G234" s="159"/>
      <c r="H234" s="158"/>
    </row>
    <row r="235" spans="1:8" x14ac:dyDescent="0.2">
      <c r="A235" s="49">
        <v>11</v>
      </c>
      <c r="B235" s="160" t="s">
        <v>605</v>
      </c>
      <c r="C235" s="161"/>
      <c r="D235" s="159"/>
      <c r="E235" s="159"/>
      <c r="F235" s="159"/>
      <c r="G235" s="159"/>
      <c r="H235" s="158"/>
    </row>
    <row r="236" spans="1:8" x14ac:dyDescent="0.2">
      <c r="A236" s="49">
        <v>12</v>
      </c>
      <c r="B236" s="160" t="s">
        <v>605</v>
      </c>
      <c r="C236" s="161"/>
      <c r="D236" s="159"/>
      <c r="E236" s="159"/>
      <c r="F236" s="159"/>
      <c r="G236" s="159"/>
      <c r="H236" s="158"/>
    </row>
    <row r="237" spans="1:8" x14ac:dyDescent="0.2">
      <c r="A237" s="49">
        <v>13</v>
      </c>
      <c r="B237" s="50"/>
      <c r="C237" s="51" t="s">
        <v>297</v>
      </c>
      <c r="D237" s="54">
        <f>SUM(D231:D236)</f>
        <v>0</v>
      </c>
      <c r="E237" s="54">
        <f>SUM(E231:E236)</f>
        <v>0</v>
      </c>
      <c r="F237" s="54">
        <f>SUM(F231:F236)</f>
        <v>0</v>
      </c>
      <c r="G237" s="54">
        <f>SUM(G231:G236)</f>
        <v>0</v>
      </c>
      <c r="H237" s="55">
        <f>SUM(H231:H236)</f>
        <v>0</v>
      </c>
    </row>
    <row r="238" spans="1:8" x14ac:dyDescent="0.2">
      <c r="A238" s="49">
        <v>14</v>
      </c>
      <c r="B238" s="50" t="s">
        <v>739</v>
      </c>
      <c r="C238" s="51" t="s">
        <v>298</v>
      </c>
      <c r="D238" s="449"/>
      <c r="E238" s="449"/>
      <c r="F238" s="449"/>
      <c r="G238" s="449"/>
      <c r="H238" s="450"/>
    </row>
    <row r="239" spans="1:8" x14ac:dyDescent="0.2">
      <c r="A239" s="49">
        <v>15</v>
      </c>
      <c r="B239" s="50" t="s">
        <v>982</v>
      </c>
      <c r="C239" s="51" t="s">
        <v>983</v>
      </c>
      <c r="D239" s="156"/>
      <c r="E239" s="156"/>
      <c r="F239" s="156"/>
      <c r="G239" s="156"/>
      <c r="H239" s="157"/>
    </row>
    <row r="240" spans="1:8" x14ac:dyDescent="0.2">
      <c r="A240" s="49">
        <v>16</v>
      </c>
      <c r="B240" s="50" t="s">
        <v>984</v>
      </c>
      <c r="C240" s="51" t="s">
        <v>985</v>
      </c>
      <c r="D240" s="159"/>
      <c r="E240" s="159"/>
      <c r="F240" s="159"/>
      <c r="G240" s="159"/>
      <c r="H240" s="158"/>
    </row>
    <row r="241" spans="1:8" x14ac:dyDescent="0.2">
      <c r="A241" s="49">
        <v>17</v>
      </c>
      <c r="B241" s="50" t="s">
        <v>986</v>
      </c>
      <c r="C241" s="51" t="s">
        <v>987</v>
      </c>
      <c r="D241" s="159"/>
      <c r="E241" s="159"/>
      <c r="F241" s="159"/>
      <c r="G241" s="159"/>
      <c r="H241" s="158"/>
    </row>
    <row r="242" spans="1:8" x14ac:dyDescent="0.2">
      <c r="A242" s="49">
        <v>18</v>
      </c>
      <c r="B242" s="50" t="s">
        <v>899</v>
      </c>
      <c r="C242" s="51" t="s">
        <v>988</v>
      </c>
      <c r="D242" s="159"/>
      <c r="E242" s="159"/>
      <c r="F242" s="159"/>
      <c r="G242" s="159"/>
      <c r="H242" s="158"/>
    </row>
    <row r="243" spans="1:8" x14ac:dyDescent="0.2">
      <c r="A243" s="49">
        <v>19</v>
      </c>
      <c r="B243" s="50" t="s">
        <v>740</v>
      </c>
      <c r="C243" s="51" t="s">
        <v>346</v>
      </c>
      <c r="D243" s="159"/>
      <c r="E243" s="159"/>
      <c r="F243" s="159"/>
      <c r="G243" s="159"/>
      <c r="H243" s="158"/>
    </row>
    <row r="244" spans="1:8" x14ac:dyDescent="0.2">
      <c r="A244" s="49">
        <v>20</v>
      </c>
      <c r="B244" s="50" t="s">
        <v>989</v>
      </c>
      <c r="C244" s="51" t="s">
        <v>347</v>
      </c>
      <c r="D244" s="159"/>
      <c r="E244" s="159"/>
      <c r="F244" s="159"/>
      <c r="G244" s="159"/>
      <c r="H244" s="158"/>
    </row>
    <row r="245" spans="1:8" x14ac:dyDescent="0.2">
      <c r="A245" s="49">
        <v>21</v>
      </c>
      <c r="B245" s="50" t="s">
        <v>741</v>
      </c>
      <c r="C245" s="51" t="s">
        <v>348</v>
      </c>
      <c r="D245" s="159"/>
      <c r="E245" s="159"/>
      <c r="F245" s="159"/>
      <c r="G245" s="159"/>
      <c r="H245" s="158"/>
    </row>
    <row r="246" spans="1:8" x14ac:dyDescent="0.2">
      <c r="A246" s="49">
        <v>22</v>
      </c>
      <c r="B246" s="160" t="s">
        <v>606</v>
      </c>
      <c r="C246" s="161"/>
      <c r="D246" s="156"/>
      <c r="E246" s="156"/>
      <c r="F246" s="156"/>
      <c r="G246" s="156"/>
      <c r="H246" s="157"/>
    </row>
    <row r="247" spans="1:8" x14ac:dyDescent="0.2">
      <c r="A247" s="49">
        <v>23</v>
      </c>
      <c r="B247" s="160" t="s">
        <v>606</v>
      </c>
      <c r="C247" s="161"/>
      <c r="D247" s="156"/>
      <c r="E247" s="156"/>
      <c r="F247" s="156"/>
      <c r="G247" s="156"/>
      <c r="H247" s="157"/>
    </row>
    <row r="248" spans="1:8" x14ac:dyDescent="0.2">
      <c r="A248" s="49">
        <v>24</v>
      </c>
      <c r="B248" s="160" t="s">
        <v>606</v>
      </c>
      <c r="C248" s="161"/>
      <c r="D248" s="159"/>
      <c r="E248" s="159"/>
      <c r="F248" s="159"/>
      <c r="G248" s="159"/>
      <c r="H248" s="158"/>
    </row>
    <row r="249" spans="1:8" x14ac:dyDescent="0.2">
      <c r="A249" s="49">
        <v>25</v>
      </c>
      <c r="B249" s="160" t="s">
        <v>606</v>
      </c>
      <c r="C249" s="161"/>
      <c r="D249" s="159"/>
      <c r="E249" s="159"/>
      <c r="F249" s="159"/>
      <c r="G249" s="159"/>
      <c r="H249" s="158"/>
    </row>
    <row r="250" spans="1:8" x14ac:dyDescent="0.2">
      <c r="A250" s="49">
        <v>26</v>
      </c>
      <c r="B250" s="160" t="s">
        <v>606</v>
      </c>
      <c r="C250" s="161"/>
      <c r="D250" s="159"/>
      <c r="E250" s="159"/>
      <c r="F250" s="159"/>
      <c r="G250" s="159"/>
      <c r="H250" s="158"/>
    </row>
    <row r="251" spans="1:8" x14ac:dyDescent="0.2">
      <c r="A251" s="49">
        <v>27</v>
      </c>
      <c r="B251" s="160" t="s">
        <v>606</v>
      </c>
      <c r="C251" s="161"/>
      <c r="D251" s="156"/>
      <c r="E251" s="156"/>
      <c r="F251" s="156"/>
      <c r="G251" s="156"/>
      <c r="H251" s="157"/>
    </row>
    <row r="252" spans="1:8" x14ac:dyDescent="0.2">
      <c r="A252" s="49">
        <v>28</v>
      </c>
      <c r="B252" s="160" t="s">
        <v>606</v>
      </c>
      <c r="C252" s="161"/>
      <c r="D252" s="156"/>
      <c r="E252" s="156"/>
      <c r="F252" s="156"/>
      <c r="G252" s="156"/>
      <c r="H252" s="157"/>
    </row>
    <row r="253" spans="1:8" x14ac:dyDescent="0.2">
      <c r="A253" s="49">
        <v>29</v>
      </c>
      <c r="B253" s="160" t="s">
        <v>606</v>
      </c>
      <c r="C253" s="161"/>
      <c r="D253" s="159"/>
      <c r="E253" s="159"/>
      <c r="F253" s="159"/>
      <c r="G253" s="159"/>
      <c r="H253" s="158"/>
    </row>
    <row r="254" spans="1:8" x14ac:dyDescent="0.2">
      <c r="A254" s="49">
        <v>30</v>
      </c>
      <c r="B254" s="160" t="s">
        <v>606</v>
      </c>
      <c r="C254" s="161"/>
      <c r="D254" s="156"/>
      <c r="E254" s="156"/>
      <c r="F254" s="159"/>
      <c r="G254" s="159"/>
      <c r="H254" s="158"/>
    </row>
    <row r="255" spans="1:8" x14ac:dyDescent="0.2">
      <c r="A255" s="49">
        <v>31</v>
      </c>
      <c r="B255" s="160" t="s">
        <v>606</v>
      </c>
      <c r="C255" s="161"/>
      <c r="D255" s="156"/>
      <c r="E255" s="156"/>
      <c r="F255" s="159"/>
      <c r="G255" s="159"/>
      <c r="H255" s="158"/>
    </row>
    <row r="256" spans="1:8" ht="13.5" thickBot="1" x14ac:dyDescent="0.25">
      <c r="A256" s="62">
        <v>32</v>
      </c>
      <c r="B256" s="162" t="s">
        <v>606</v>
      </c>
      <c r="C256" s="163"/>
      <c r="D256" s="164"/>
      <c r="E256" s="164"/>
      <c r="F256" s="164"/>
      <c r="G256" s="164"/>
      <c r="H256" s="165"/>
    </row>
    <row r="257" spans="1:8" x14ac:dyDescent="0.2">
      <c r="A257" s="21"/>
      <c r="B257" s="21"/>
    </row>
    <row r="258" spans="1:8" x14ac:dyDescent="0.2">
      <c r="H258" s="23" t="s">
        <v>990</v>
      </c>
    </row>
    <row r="259" spans="1:8" ht="6" customHeight="1" thickBot="1" x14ac:dyDescent="0.25"/>
    <row r="260" spans="1:8" ht="18" x14ac:dyDescent="0.25">
      <c r="A260" s="24" t="str">
        <f>CONCATENATE('Basic Data Input'!$B$5," COUNTY")</f>
        <v>___________ COUNTY</v>
      </c>
      <c r="B260" s="25"/>
      <c r="C260" s="25"/>
      <c r="D260" s="25"/>
      <c r="E260" s="25"/>
      <c r="F260" s="26"/>
      <c r="G260" s="27" t="s">
        <v>26</v>
      </c>
      <c r="H260" s="28" t="s">
        <v>27</v>
      </c>
    </row>
    <row r="261" spans="1:8" x14ac:dyDescent="0.2">
      <c r="A261" s="21"/>
      <c r="B261" s="21"/>
      <c r="F261" s="29" t="s">
        <v>28</v>
      </c>
      <c r="G261" s="30">
        <v>200</v>
      </c>
      <c r="H261" s="71" t="s">
        <v>903</v>
      </c>
    </row>
    <row r="262" spans="1:8" ht="13.5" thickBot="1" x14ac:dyDescent="0.25">
      <c r="A262" s="21"/>
      <c r="B262" s="21"/>
      <c r="F262" s="31" t="s">
        <v>30</v>
      </c>
      <c r="G262" s="73">
        <v>705</v>
      </c>
      <c r="H262" s="75" t="s">
        <v>1010</v>
      </c>
    </row>
    <row r="263" spans="1:8" x14ac:dyDescent="0.2">
      <c r="A263" s="34" t="s">
        <v>840</v>
      </c>
      <c r="B263" s="21"/>
      <c r="H263" s="23"/>
    </row>
    <row r="264" spans="1:8" ht="13.5" thickBot="1" x14ac:dyDescent="0.25">
      <c r="A264" s="21"/>
      <c r="B264" s="21"/>
    </row>
    <row r="265" spans="1:8" x14ac:dyDescent="0.2">
      <c r="A265" s="35"/>
      <c r="B265" s="36"/>
      <c r="C265" s="37"/>
      <c r="D265" s="38"/>
      <c r="E265" s="38"/>
      <c r="F265" s="194" t="str">
        <f>F6</f>
        <v>Estimated Activity Ensuing Year 2026 - 2027</v>
      </c>
      <c r="G265" s="39"/>
      <c r="H265" s="40"/>
    </row>
    <row r="266" spans="1:8" x14ac:dyDescent="0.2">
      <c r="A266" s="41"/>
      <c r="B266" s="42" t="s">
        <v>26</v>
      </c>
      <c r="C266" s="42"/>
      <c r="D266" s="43" t="s">
        <v>13</v>
      </c>
      <c r="E266" s="43" t="s">
        <v>13</v>
      </c>
      <c r="F266" s="43" t="s">
        <v>31</v>
      </c>
      <c r="G266" s="43" t="s">
        <v>32</v>
      </c>
      <c r="H266" s="44"/>
    </row>
    <row r="267" spans="1:8" x14ac:dyDescent="0.2">
      <c r="A267" s="45"/>
      <c r="B267" s="46" t="s">
        <v>33</v>
      </c>
      <c r="C267" s="47"/>
      <c r="D267" s="193" t="str">
        <f>D8</f>
        <v>2024 - 2025</v>
      </c>
      <c r="E267" s="193" t="str">
        <f>E8</f>
        <v>2025 - 2026</v>
      </c>
      <c r="F267" s="43" t="s">
        <v>34</v>
      </c>
      <c r="G267" s="43" t="s">
        <v>35</v>
      </c>
      <c r="H267" s="44" t="s">
        <v>36</v>
      </c>
    </row>
    <row r="268" spans="1:8" x14ac:dyDescent="0.2">
      <c r="A268" s="49"/>
      <c r="B268" s="50" t="s">
        <v>739</v>
      </c>
      <c r="C268" s="51" t="s">
        <v>991</v>
      </c>
      <c r="D268" s="52">
        <v>1</v>
      </c>
      <c r="E268" s="52">
        <v>2</v>
      </c>
      <c r="F268" s="52">
        <v>3</v>
      </c>
      <c r="G268" s="52">
        <v>4</v>
      </c>
      <c r="H268" s="53">
        <v>5</v>
      </c>
    </row>
    <row r="269" spans="1:8" x14ac:dyDescent="0.2">
      <c r="A269" s="49">
        <v>1</v>
      </c>
      <c r="B269" s="160" t="s">
        <v>606</v>
      </c>
      <c r="C269" s="161"/>
      <c r="D269" s="159"/>
      <c r="E269" s="159"/>
      <c r="F269" s="159"/>
      <c r="G269" s="159"/>
      <c r="H269" s="158"/>
    </row>
    <row r="270" spans="1:8" x14ac:dyDescent="0.2">
      <c r="A270" s="49">
        <v>2</v>
      </c>
      <c r="B270" s="160" t="s">
        <v>606</v>
      </c>
      <c r="C270" s="161"/>
      <c r="D270" s="159"/>
      <c r="E270" s="159"/>
      <c r="F270" s="159"/>
      <c r="G270" s="159"/>
      <c r="H270" s="158"/>
    </row>
    <row r="271" spans="1:8" x14ac:dyDescent="0.2">
      <c r="A271" s="49">
        <v>3</v>
      </c>
      <c r="B271" s="160" t="s">
        <v>606</v>
      </c>
      <c r="C271" s="161"/>
      <c r="D271" s="156"/>
      <c r="E271" s="156"/>
      <c r="F271" s="156"/>
      <c r="G271" s="156"/>
      <c r="H271" s="157"/>
    </row>
    <row r="272" spans="1:8" x14ac:dyDescent="0.2">
      <c r="A272" s="49">
        <v>4</v>
      </c>
      <c r="B272" s="160" t="s">
        <v>606</v>
      </c>
      <c r="C272" s="161"/>
      <c r="D272" s="159"/>
      <c r="E272" s="159"/>
      <c r="F272" s="159"/>
      <c r="G272" s="159"/>
      <c r="H272" s="158"/>
    </row>
    <row r="273" spans="1:8" x14ac:dyDescent="0.2">
      <c r="A273" s="49">
        <v>5</v>
      </c>
      <c r="B273" s="160" t="s">
        <v>606</v>
      </c>
      <c r="C273" s="161"/>
      <c r="D273" s="156"/>
      <c r="E273" s="156"/>
      <c r="F273" s="156"/>
      <c r="G273" s="156"/>
      <c r="H273" s="157"/>
    </row>
    <row r="274" spans="1:8" x14ac:dyDescent="0.2">
      <c r="A274" s="49">
        <v>6</v>
      </c>
      <c r="B274" s="160" t="s">
        <v>606</v>
      </c>
      <c r="C274" s="161"/>
      <c r="D274" s="159"/>
      <c r="E274" s="159"/>
      <c r="F274" s="159"/>
      <c r="G274" s="159"/>
      <c r="H274" s="158"/>
    </row>
    <row r="275" spans="1:8" x14ac:dyDescent="0.2">
      <c r="A275" s="49">
        <v>7</v>
      </c>
      <c r="B275" s="160" t="s">
        <v>606</v>
      </c>
      <c r="C275" s="161"/>
      <c r="D275" s="159"/>
      <c r="E275" s="159"/>
      <c r="F275" s="159"/>
      <c r="G275" s="159"/>
      <c r="H275" s="158"/>
    </row>
    <row r="276" spans="1:8" x14ac:dyDescent="0.2">
      <c r="A276" s="49">
        <v>8</v>
      </c>
      <c r="B276" s="50" t="s">
        <v>992</v>
      </c>
      <c r="C276" s="51" t="s">
        <v>349</v>
      </c>
      <c r="D276" s="159"/>
      <c r="E276" s="159"/>
      <c r="F276" s="159"/>
      <c r="G276" s="159"/>
      <c r="H276" s="158"/>
    </row>
    <row r="277" spans="1:8" x14ac:dyDescent="0.2">
      <c r="A277" s="49">
        <v>9</v>
      </c>
      <c r="B277" s="50" t="s">
        <v>993</v>
      </c>
      <c r="C277" s="51" t="s">
        <v>994</v>
      </c>
      <c r="D277" s="159"/>
      <c r="E277" s="159"/>
      <c r="F277" s="159"/>
      <c r="G277" s="159"/>
      <c r="H277" s="158"/>
    </row>
    <row r="278" spans="1:8" x14ac:dyDescent="0.2">
      <c r="A278" s="49">
        <v>10</v>
      </c>
      <c r="B278" s="50" t="s">
        <v>995</v>
      </c>
      <c r="C278" s="51" t="s">
        <v>996</v>
      </c>
      <c r="D278" s="159"/>
      <c r="E278" s="159"/>
      <c r="F278" s="159"/>
      <c r="G278" s="159"/>
      <c r="H278" s="158"/>
    </row>
    <row r="279" spans="1:8" x14ac:dyDescent="0.2">
      <c r="A279" s="49">
        <v>11</v>
      </c>
      <c r="B279" s="50" t="s">
        <v>997</v>
      </c>
      <c r="C279" s="51" t="s">
        <v>998</v>
      </c>
      <c r="D279" s="159"/>
      <c r="E279" s="159"/>
      <c r="F279" s="159"/>
      <c r="G279" s="159"/>
      <c r="H279" s="158"/>
    </row>
    <row r="280" spans="1:8" x14ac:dyDescent="0.2">
      <c r="A280" s="49">
        <v>12</v>
      </c>
      <c r="B280" s="50" t="s">
        <v>350</v>
      </c>
      <c r="C280" s="51" t="s">
        <v>351</v>
      </c>
      <c r="D280" s="159"/>
      <c r="E280" s="159"/>
      <c r="F280" s="159"/>
      <c r="G280" s="159"/>
      <c r="H280" s="158"/>
    </row>
    <row r="281" spans="1:8" x14ac:dyDescent="0.2">
      <c r="A281" s="49">
        <v>13</v>
      </c>
      <c r="B281" s="160" t="s">
        <v>606</v>
      </c>
      <c r="C281" s="161"/>
      <c r="D281" s="159"/>
      <c r="E281" s="159"/>
      <c r="F281" s="159"/>
      <c r="G281" s="159"/>
      <c r="H281" s="158"/>
    </row>
    <row r="282" spans="1:8" x14ac:dyDescent="0.2">
      <c r="A282" s="49">
        <v>14</v>
      </c>
      <c r="B282" s="160" t="s">
        <v>606</v>
      </c>
      <c r="C282" s="161"/>
      <c r="D282" s="156"/>
      <c r="E282" s="156"/>
      <c r="F282" s="156"/>
      <c r="G282" s="156"/>
      <c r="H282" s="157"/>
    </row>
    <row r="283" spans="1:8" x14ac:dyDescent="0.2">
      <c r="A283" s="49">
        <v>15</v>
      </c>
      <c r="B283" s="160" t="s">
        <v>606</v>
      </c>
      <c r="C283" s="161"/>
      <c r="D283" s="156"/>
      <c r="E283" s="156"/>
      <c r="F283" s="156"/>
      <c r="G283" s="156"/>
      <c r="H283" s="157"/>
    </row>
    <row r="284" spans="1:8" x14ac:dyDescent="0.2">
      <c r="A284" s="49">
        <v>16</v>
      </c>
      <c r="B284" s="160" t="s">
        <v>606</v>
      </c>
      <c r="C284" s="161"/>
      <c r="D284" s="159"/>
      <c r="E284" s="159"/>
      <c r="F284" s="159"/>
      <c r="G284" s="159"/>
      <c r="H284" s="158"/>
    </row>
    <row r="285" spans="1:8" x14ac:dyDescent="0.2">
      <c r="A285" s="49">
        <v>17</v>
      </c>
      <c r="B285" s="160" t="s">
        <v>606</v>
      </c>
      <c r="C285" s="161"/>
      <c r="D285" s="159"/>
      <c r="E285" s="159"/>
      <c r="F285" s="159"/>
      <c r="G285" s="159"/>
      <c r="H285" s="158"/>
    </row>
    <row r="286" spans="1:8" x14ac:dyDescent="0.2">
      <c r="A286" s="49">
        <v>18</v>
      </c>
      <c r="B286" s="160" t="s">
        <v>606</v>
      </c>
      <c r="C286" s="161"/>
      <c r="D286" s="159"/>
      <c r="E286" s="159"/>
      <c r="F286" s="159"/>
      <c r="G286" s="159"/>
      <c r="H286" s="158"/>
    </row>
    <row r="287" spans="1:8" x14ac:dyDescent="0.2">
      <c r="A287" s="49">
        <v>19</v>
      </c>
      <c r="B287" s="160" t="s">
        <v>606</v>
      </c>
      <c r="C287" s="161"/>
      <c r="D287" s="159"/>
      <c r="E287" s="159"/>
      <c r="F287" s="159"/>
      <c r="G287" s="159"/>
      <c r="H287" s="158"/>
    </row>
    <row r="288" spans="1:8" x14ac:dyDescent="0.2">
      <c r="A288" s="49">
        <v>20</v>
      </c>
      <c r="B288" s="160" t="s">
        <v>606</v>
      </c>
      <c r="C288" s="161"/>
      <c r="D288" s="156"/>
      <c r="E288" s="156"/>
      <c r="F288" s="156"/>
      <c r="G288" s="156"/>
      <c r="H288" s="157"/>
    </row>
    <row r="289" spans="1:8" x14ac:dyDescent="0.2">
      <c r="A289" s="49">
        <v>21</v>
      </c>
      <c r="B289" s="160" t="s">
        <v>606</v>
      </c>
      <c r="C289" s="161"/>
      <c r="D289" s="159"/>
      <c r="E289" s="159"/>
      <c r="F289" s="159"/>
      <c r="G289" s="159"/>
      <c r="H289" s="158"/>
    </row>
    <row r="290" spans="1:8" x14ac:dyDescent="0.2">
      <c r="A290" s="49">
        <v>22</v>
      </c>
      <c r="B290" s="50" t="s">
        <v>777</v>
      </c>
      <c r="C290" s="51" t="s">
        <v>352</v>
      </c>
      <c r="D290" s="159"/>
      <c r="E290" s="159"/>
      <c r="F290" s="159"/>
      <c r="G290" s="159"/>
      <c r="H290" s="158"/>
    </row>
    <row r="291" spans="1:8" x14ac:dyDescent="0.2">
      <c r="A291" s="49">
        <v>23</v>
      </c>
      <c r="B291" s="50" t="s">
        <v>353</v>
      </c>
      <c r="C291" s="51" t="s">
        <v>932</v>
      </c>
      <c r="D291" s="156"/>
      <c r="E291" s="156"/>
      <c r="F291" s="156"/>
      <c r="G291" s="156"/>
      <c r="H291" s="157"/>
    </row>
    <row r="292" spans="1:8" x14ac:dyDescent="0.2">
      <c r="A292" s="49">
        <v>24</v>
      </c>
      <c r="B292" s="50" t="s">
        <v>354</v>
      </c>
      <c r="C292" s="51" t="s">
        <v>999</v>
      </c>
      <c r="D292" s="159"/>
      <c r="E292" s="159"/>
      <c r="F292" s="159"/>
      <c r="G292" s="159"/>
      <c r="H292" s="158"/>
    </row>
    <row r="293" spans="1:8" x14ac:dyDescent="0.2">
      <c r="A293" s="49">
        <v>25</v>
      </c>
      <c r="B293" s="160" t="s">
        <v>606</v>
      </c>
      <c r="C293" s="161"/>
      <c r="D293" s="159"/>
      <c r="E293" s="159"/>
      <c r="F293" s="159"/>
      <c r="G293" s="159"/>
      <c r="H293" s="158"/>
    </row>
    <row r="294" spans="1:8" x14ac:dyDescent="0.2">
      <c r="A294" s="49">
        <v>26</v>
      </c>
      <c r="B294" s="160" t="s">
        <v>606</v>
      </c>
      <c r="C294" s="161"/>
      <c r="D294" s="159"/>
      <c r="E294" s="159"/>
      <c r="F294" s="159"/>
      <c r="G294" s="159"/>
      <c r="H294" s="158"/>
    </row>
    <row r="295" spans="1:8" x14ac:dyDescent="0.2">
      <c r="A295" s="49">
        <v>27</v>
      </c>
      <c r="B295" s="160" t="s">
        <v>606</v>
      </c>
      <c r="C295" s="161"/>
      <c r="D295" s="156"/>
      <c r="E295" s="156"/>
      <c r="F295" s="156"/>
      <c r="G295" s="156"/>
      <c r="H295" s="157"/>
    </row>
    <row r="296" spans="1:8" x14ac:dyDescent="0.2">
      <c r="A296" s="49">
        <v>28</v>
      </c>
      <c r="B296" s="160" t="s">
        <v>606</v>
      </c>
      <c r="C296" s="161"/>
      <c r="D296" s="156"/>
      <c r="E296" s="156"/>
      <c r="F296" s="156"/>
      <c r="G296" s="156"/>
      <c r="H296" s="157"/>
    </row>
    <row r="297" spans="1:8" x14ac:dyDescent="0.2">
      <c r="A297" s="49">
        <v>29</v>
      </c>
      <c r="B297" s="160" t="s">
        <v>606</v>
      </c>
      <c r="C297" s="161"/>
      <c r="D297" s="159"/>
      <c r="E297" s="159"/>
      <c r="F297" s="159"/>
      <c r="G297" s="159"/>
      <c r="H297" s="158"/>
    </row>
    <row r="298" spans="1:8" x14ac:dyDescent="0.2">
      <c r="A298" s="49">
        <v>30</v>
      </c>
      <c r="B298" s="160" t="s">
        <v>606</v>
      </c>
      <c r="C298" s="161"/>
      <c r="D298" s="156"/>
      <c r="E298" s="156"/>
      <c r="F298" s="159"/>
      <c r="G298" s="159"/>
      <c r="H298" s="158"/>
    </row>
    <row r="299" spans="1:8" x14ac:dyDescent="0.2">
      <c r="A299" s="49">
        <v>31</v>
      </c>
      <c r="B299" s="160" t="s">
        <v>606</v>
      </c>
      <c r="C299" s="161"/>
      <c r="D299" s="156"/>
      <c r="E299" s="156"/>
      <c r="F299" s="159"/>
      <c r="G299" s="159"/>
      <c r="H299" s="158"/>
    </row>
    <row r="300" spans="1:8" ht="13.5" thickBot="1" x14ac:dyDescent="0.25">
      <c r="A300" s="62">
        <v>32</v>
      </c>
      <c r="B300" s="162" t="s">
        <v>606</v>
      </c>
      <c r="C300" s="163"/>
      <c r="D300" s="164"/>
      <c r="E300" s="164"/>
      <c r="F300" s="164"/>
      <c r="G300" s="164"/>
      <c r="H300" s="165"/>
    </row>
    <row r="301" spans="1:8" x14ac:dyDescent="0.2">
      <c r="A301" s="21"/>
      <c r="B301" s="21"/>
    </row>
    <row r="302" spans="1:8" x14ac:dyDescent="0.2">
      <c r="H302" s="23" t="s">
        <v>1000</v>
      </c>
    </row>
    <row r="303" spans="1:8" ht="6" customHeight="1" thickBot="1" x14ac:dyDescent="0.25"/>
    <row r="304" spans="1:8" ht="18" x14ac:dyDescent="0.25">
      <c r="A304" s="24" t="str">
        <f>CONCATENATE('Basic Data Input'!$B$5," COUNTY")</f>
        <v>___________ COUNTY</v>
      </c>
      <c r="B304" s="25"/>
      <c r="C304" s="25"/>
      <c r="D304" s="25"/>
      <c r="E304" s="25"/>
      <c r="F304" s="26"/>
      <c r="G304" s="27" t="s">
        <v>26</v>
      </c>
      <c r="H304" s="28" t="s">
        <v>27</v>
      </c>
    </row>
    <row r="305" spans="1:8" x14ac:dyDescent="0.2">
      <c r="A305" s="21"/>
      <c r="B305" s="21"/>
      <c r="F305" s="29" t="s">
        <v>28</v>
      </c>
      <c r="G305" s="30">
        <v>200</v>
      </c>
      <c r="H305" s="71" t="s">
        <v>903</v>
      </c>
    </row>
    <row r="306" spans="1:8" ht="13.5" thickBot="1" x14ac:dyDescent="0.25">
      <c r="A306" s="21"/>
      <c r="B306" s="21"/>
      <c r="F306" s="31" t="s">
        <v>30</v>
      </c>
      <c r="G306" s="73">
        <v>705</v>
      </c>
      <c r="H306" s="75" t="s">
        <v>1010</v>
      </c>
    </row>
    <row r="307" spans="1:8" x14ac:dyDescent="0.2">
      <c r="A307" s="34" t="s">
        <v>840</v>
      </c>
      <c r="B307" s="21"/>
      <c r="H307" s="23"/>
    </row>
    <row r="308" spans="1:8" ht="13.5" thickBot="1" x14ac:dyDescent="0.25">
      <c r="A308" s="21"/>
      <c r="B308" s="21"/>
    </row>
    <row r="309" spans="1:8" x14ac:dyDescent="0.2">
      <c r="A309" s="35"/>
      <c r="B309" s="36"/>
      <c r="C309" s="37"/>
      <c r="D309" s="38"/>
      <c r="E309" s="38"/>
      <c r="F309" s="194" t="str">
        <f>F6</f>
        <v>Estimated Activity Ensuing Year 2026 - 2027</v>
      </c>
      <c r="G309" s="39"/>
      <c r="H309" s="40"/>
    </row>
    <row r="310" spans="1:8" x14ac:dyDescent="0.2">
      <c r="A310" s="41"/>
      <c r="B310" s="42" t="s">
        <v>26</v>
      </c>
      <c r="C310" s="42"/>
      <c r="D310" s="43" t="s">
        <v>13</v>
      </c>
      <c r="E310" s="43" t="s">
        <v>13</v>
      </c>
      <c r="F310" s="43" t="s">
        <v>31</v>
      </c>
      <c r="G310" s="43" t="s">
        <v>32</v>
      </c>
      <c r="H310" s="44"/>
    </row>
    <row r="311" spans="1:8" x14ac:dyDescent="0.2">
      <c r="A311" s="45"/>
      <c r="B311" s="46" t="s">
        <v>33</v>
      </c>
      <c r="C311" s="47"/>
      <c r="D311" s="193" t="str">
        <f>D8</f>
        <v>2024 - 2025</v>
      </c>
      <c r="E311" s="193" t="str">
        <f>E8</f>
        <v>2025 - 2026</v>
      </c>
      <c r="F311" s="43" t="s">
        <v>34</v>
      </c>
      <c r="G311" s="43" t="s">
        <v>35</v>
      </c>
      <c r="H311" s="44" t="s">
        <v>36</v>
      </c>
    </row>
    <row r="312" spans="1:8" x14ac:dyDescent="0.2">
      <c r="A312" s="49"/>
      <c r="B312" s="50" t="s">
        <v>739</v>
      </c>
      <c r="C312" s="51" t="s">
        <v>1001</v>
      </c>
      <c r="D312" s="52">
        <v>1</v>
      </c>
      <c r="E312" s="52">
        <v>2</v>
      </c>
      <c r="F312" s="52">
        <v>3</v>
      </c>
      <c r="G312" s="52">
        <v>4</v>
      </c>
      <c r="H312" s="53">
        <v>5</v>
      </c>
    </row>
    <row r="313" spans="1:8" x14ac:dyDescent="0.2">
      <c r="A313" s="49">
        <v>1</v>
      </c>
      <c r="B313" s="160" t="s">
        <v>606</v>
      </c>
      <c r="C313" s="161"/>
      <c r="D313" s="159"/>
      <c r="E313" s="159"/>
      <c r="F313" s="159"/>
      <c r="G313" s="159"/>
      <c r="H313" s="158"/>
    </row>
    <row r="314" spans="1:8" x14ac:dyDescent="0.2">
      <c r="A314" s="49">
        <v>2</v>
      </c>
      <c r="B314" s="160" t="s">
        <v>606</v>
      </c>
      <c r="C314" s="161"/>
      <c r="D314" s="159"/>
      <c r="E314" s="159"/>
      <c r="F314" s="159"/>
      <c r="G314" s="159"/>
      <c r="H314" s="158"/>
    </row>
    <row r="315" spans="1:8" x14ac:dyDescent="0.2">
      <c r="A315" s="49">
        <v>3</v>
      </c>
      <c r="B315" s="160" t="s">
        <v>606</v>
      </c>
      <c r="C315" s="161"/>
      <c r="D315" s="156"/>
      <c r="E315" s="156"/>
      <c r="F315" s="156"/>
      <c r="G315" s="156"/>
      <c r="H315" s="157"/>
    </row>
    <row r="316" spans="1:8" x14ac:dyDescent="0.2">
      <c r="A316" s="49">
        <v>4</v>
      </c>
      <c r="B316" s="160" t="s">
        <v>606</v>
      </c>
      <c r="C316" s="161"/>
      <c r="D316" s="159"/>
      <c r="E316" s="159"/>
      <c r="F316" s="159"/>
      <c r="G316" s="159"/>
      <c r="H316" s="158"/>
    </row>
    <row r="317" spans="1:8" x14ac:dyDescent="0.2">
      <c r="A317" s="49">
        <v>5</v>
      </c>
      <c r="B317" s="160" t="s">
        <v>606</v>
      </c>
      <c r="C317" s="161"/>
      <c r="D317" s="156"/>
      <c r="E317" s="156"/>
      <c r="F317" s="156"/>
      <c r="G317" s="156"/>
      <c r="H317" s="157"/>
    </row>
    <row r="318" spans="1:8" x14ac:dyDescent="0.2">
      <c r="A318" s="49">
        <v>6</v>
      </c>
      <c r="B318" s="160" t="s">
        <v>606</v>
      </c>
      <c r="C318" s="161"/>
      <c r="D318" s="159"/>
      <c r="E318" s="159"/>
      <c r="F318" s="159"/>
      <c r="G318" s="159"/>
      <c r="H318" s="158"/>
    </row>
    <row r="319" spans="1:8" x14ac:dyDescent="0.2">
      <c r="A319" s="49">
        <v>7</v>
      </c>
      <c r="B319" s="160" t="s">
        <v>606</v>
      </c>
      <c r="C319" s="161"/>
      <c r="D319" s="159"/>
      <c r="E319" s="159"/>
      <c r="F319" s="159"/>
      <c r="G319" s="159"/>
      <c r="H319" s="158"/>
    </row>
    <row r="320" spans="1:8" x14ac:dyDescent="0.2">
      <c r="A320" s="49">
        <v>8</v>
      </c>
      <c r="B320" s="50"/>
      <c r="C320" s="51" t="s">
        <v>307</v>
      </c>
      <c r="D320" s="58">
        <f>SUM(D239:D256,D269:D300,D313:D319)</f>
        <v>0</v>
      </c>
      <c r="E320" s="58">
        <f>SUM(E239:E256,E269:E300,E313:E319)</f>
        <v>0</v>
      </c>
      <c r="F320" s="58">
        <f>SUM(F239:F256,F269:F300,F313:F319)</f>
        <v>0</v>
      </c>
      <c r="G320" s="58">
        <f>SUM(G239:G256,G269:G300,G313:G319)</f>
        <v>0</v>
      </c>
      <c r="H320" s="59">
        <f>SUM(H239:H256,H269:H300,H313:H319)</f>
        <v>0</v>
      </c>
    </row>
    <row r="321" spans="1:8" x14ac:dyDescent="0.2">
      <c r="A321" s="49">
        <v>9</v>
      </c>
      <c r="B321" s="50" t="s">
        <v>1002</v>
      </c>
      <c r="C321" s="51" t="s">
        <v>233</v>
      </c>
      <c r="D321" s="449"/>
      <c r="E321" s="449"/>
      <c r="F321" s="449"/>
      <c r="G321" s="449"/>
      <c r="H321" s="450"/>
    </row>
    <row r="322" spans="1:8" x14ac:dyDescent="0.2">
      <c r="A322" s="49">
        <v>10</v>
      </c>
      <c r="B322" s="50" t="s">
        <v>1003</v>
      </c>
      <c r="C322" s="51" t="s">
        <v>1004</v>
      </c>
      <c r="D322" s="159"/>
      <c r="E322" s="159"/>
      <c r="F322" s="159"/>
      <c r="G322" s="159"/>
      <c r="H322" s="158"/>
    </row>
    <row r="323" spans="1:8" x14ac:dyDescent="0.2">
      <c r="A323" s="49">
        <v>11</v>
      </c>
      <c r="B323" s="50" t="s">
        <v>1005</v>
      </c>
      <c r="C323" s="51" t="s">
        <v>1006</v>
      </c>
      <c r="D323" s="159"/>
      <c r="E323" s="159"/>
      <c r="F323" s="159"/>
      <c r="G323" s="159"/>
      <c r="H323" s="158"/>
    </row>
    <row r="324" spans="1:8" x14ac:dyDescent="0.2">
      <c r="A324" s="49">
        <v>12</v>
      </c>
      <c r="B324" s="160" t="s">
        <v>521</v>
      </c>
      <c r="C324" s="161"/>
      <c r="D324" s="156"/>
      <c r="E324" s="156"/>
      <c r="F324" s="156"/>
      <c r="G324" s="156"/>
      <c r="H324" s="157"/>
    </row>
    <row r="325" spans="1:8" x14ac:dyDescent="0.2">
      <c r="A325" s="49">
        <v>13</v>
      </c>
      <c r="B325" s="160" t="s">
        <v>521</v>
      </c>
      <c r="C325" s="161"/>
      <c r="D325" s="159"/>
      <c r="E325" s="159"/>
      <c r="F325" s="159"/>
      <c r="G325" s="159"/>
      <c r="H325" s="158"/>
    </row>
    <row r="326" spans="1:8" x14ac:dyDescent="0.2">
      <c r="A326" s="49">
        <v>14</v>
      </c>
      <c r="B326" s="50"/>
      <c r="C326" s="51" t="s">
        <v>476</v>
      </c>
      <c r="D326" s="58">
        <f>SUM(D322:D325)</f>
        <v>0</v>
      </c>
      <c r="E326" s="58">
        <f>SUM(E322:E325)</f>
        <v>0</v>
      </c>
      <c r="F326" s="58">
        <f>SUM(F322:F325)</f>
        <v>0</v>
      </c>
      <c r="G326" s="58">
        <f>SUM(G322:G325)</f>
        <v>0</v>
      </c>
      <c r="H326" s="59">
        <f>SUM(H322:H325)</f>
        <v>0</v>
      </c>
    </row>
    <row r="327" spans="1:8" x14ac:dyDescent="0.2">
      <c r="A327" s="49">
        <v>15</v>
      </c>
      <c r="B327" s="50" t="s">
        <v>1007</v>
      </c>
      <c r="C327" s="51" t="s">
        <v>635</v>
      </c>
      <c r="D327" s="449"/>
      <c r="E327" s="449"/>
      <c r="F327" s="449"/>
      <c r="G327" s="449"/>
      <c r="H327" s="450"/>
    </row>
    <row r="328" spans="1:8" x14ac:dyDescent="0.2">
      <c r="A328" s="49">
        <v>16</v>
      </c>
      <c r="B328" s="50" t="s">
        <v>1008</v>
      </c>
      <c r="C328" s="51" t="s">
        <v>23</v>
      </c>
      <c r="D328" s="159"/>
      <c r="E328" s="159"/>
      <c r="F328" s="159"/>
      <c r="G328" s="159"/>
      <c r="H328" s="158"/>
    </row>
    <row r="329" spans="1:8" x14ac:dyDescent="0.2">
      <c r="A329" s="49">
        <v>17</v>
      </c>
      <c r="B329" s="160" t="s">
        <v>478</v>
      </c>
      <c r="C329" s="161"/>
      <c r="D329" s="156"/>
      <c r="E329" s="156"/>
      <c r="F329" s="156"/>
      <c r="G329" s="156"/>
      <c r="H329" s="157"/>
    </row>
    <row r="330" spans="1:8" x14ac:dyDescent="0.2">
      <c r="A330" s="49">
        <v>18</v>
      </c>
      <c r="B330" s="160" t="s">
        <v>478</v>
      </c>
      <c r="C330" s="161"/>
      <c r="D330" s="159"/>
      <c r="E330" s="159"/>
      <c r="F330" s="159"/>
      <c r="G330" s="159"/>
      <c r="H330" s="158"/>
    </row>
    <row r="331" spans="1:8" x14ac:dyDescent="0.2">
      <c r="A331" s="49">
        <v>19</v>
      </c>
      <c r="B331" s="160" t="s">
        <v>478</v>
      </c>
      <c r="C331" s="161" t="s">
        <v>9</v>
      </c>
      <c r="D331" s="159"/>
      <c r="E331" s="159"/>
      <c r="F331" s="159"/>
      <c r="G331" s="159"/>
      <c r="H331" s="158"/>
    </row>
    <row r="332" spans="1:8" x14ac:dyDescent="0.2">
      <c r="A332" s="49">
        <v>20</v>
      </c>
      <c r="B332" s="160" t="s">
        <v>478</v>
      </c>
      <c r="C332" s="161"/>
      <c r="D332" s="156"/>
      <c r="E332" s="156"/>
      <c r="F332" s="156"/>
      <c r="G332" s="156"/>
      <c r="H332" s="157"/>
    </row>
    <row r="333" spans="1:8" x14ac:dyDescent="0.2">
      <c r="A333" s="49">
        <v>21</v>
      </c>
      <c r="B333" s="50" t="s">
        <v>9</v>
      </c>
      <c r="C333" s="51" t="s">
        <v>477</v>
      </c>
      <c r="D333" s="54">
        <f>SUM(D328:D332)</f>
        <v>0</v>
      </c>
      <c r="E333" s="54">
        <f>SUM(E328:E332)</f>
        <v>0</v>
      </c>
      <c r="F333" s="58">
        <f>SUM(F328:F332)</f>
        <v>0</v>
      </c>
      <c r="G333" s="58">
        <f>SUM(G328:G332)</f>
        <v>0</v>
      </c>
      <c r="H333" s="59">
        <f>SUM(H328:H332)</f>
        <v>0</v>
      </c>
    </row>
    <row r="334" spans="1:8" x14ac:dyDescent="0.2">
      <c r="A334" s="49">
        <v>22</v>
      </c>
      <c r="B334" s="50"/>
      <c r="C334" s="51" t="s">
        <v>846</v>
      </c>
      <c r="D334" s="54">
        <f>D112+D162+D229+D237+D320+D326+D333</f>
        <v>0</v>
      </c>
      <c r="E334" s="54">
        <f>E$112+E$162+E$229+E$237+E$320+E$326+E$333</f>
        <v>0</v>
      </c>
      <c r="F334" s="449"/>
      <c r="G334" s="449"/>
      <c r="H334" s="450"/>
    </row>
    <row r="335" spans="1:8" x14ac:dyDescent="0.2">
      <c r="A335" s="49">
        <v>23</v>
      </c>
      <c r="B335" s="50"/>
      <c r="C335" s="51" t="s">
        <v>839</v>
      </c>
      <c r="D335" s="449"/>
      <c r="E335" s="449"/>
      <c r="F335" s="58">
        <f>F$112+F$162+F$229+F$237+F$320+F$326+F$333</f>
        <v>0</v>
      </c>
      <c r="G335" s="58">
        <f>G$112+G$162+G$229+G$237+G$320+G$326+G$333</f>
        <v>0</v>
      </c>
      <c r="H335" s="59">
        <f>H$112+H$162+H$229+H$237+H$320+H$326+H$333</f>
        <v>0</v>
      </c>
    </row>
    <row r="336" spans="1:8" x14ac:dyDescent="0.2">
      <c r="A336" s="49">
        <v>24</v>
      </c>
      <c r="B336" s="50"/>
      <c r="C336" s="51" t="s">
        <v>238</v>
      </c>
      <c r="D336" s="449"/>
      <c r="E336" s="449"/>
      <c r="F336" s="159"/>
      <c r="G336" s="159"/>
      <c r="H336" s="158"/>
    </row>
    <row r="337" spans="1:8" ht="13.5" thickBot="1" x14ac:dyDescent="0.25">
      <c r="A337" s="62">
        <v>25</v>
      </c>
      <c r="B337" s="63"/>
      <c r="C337" s="64" t="s">
        <v>239</v>
      </c>
      <c r="D337" s="451"/>
      <c r="E337" s="451"/>
      <c r="F337" s="65">
        <f>F335+F336</f>
        <v>0</v>
      </c>
      <c r="G337" s="65">
        <f>G335+G336</f>
        <v>0</v>
      </c>
      <c r="H337" s="69">
        <f>H335+H336</f>
        <v>0</v>
      </c>
    </row>
    <row r="338" spans="1:8" x14ac:dyDescent="0.2">
      <c r="A338" s="34"/>
      <c r="B338" s="21"/>
      <c r="C338" s="21"/>
    </row>
    <row r="339" spans="1:8" x14ac:dyDescent="0.2">
      <c r="A339" s="34"/>
      <c r="B339" s="21"/>
      <c r="H339" s="23"/>
    </row>
    <row r="340" spans="1:8" x14ac:dyDescent="0.2">
      <c r="B340" s="34" t="s">
        <v>309</v>
      </c>
    </row>
    <row r="341" spans="1:8" x14ac:dyDescent="0.2">
      <c r="A341" s="21"/>
      <c r="B341" s="34"/>
    </row>
    <row r="342" spans="1:8" x14ac:dyDescent="0.2">
      <c r="A342" s="21"/>
      <c r="B342" s="70" t="str">
        <f>'General Office Budgets'!B84</f>
        <v>Request is hereby made for the adoption of the estimated budget disbursements for the fiscal year July 1, 2026, through June 30, 2027, as indicated in Column (3).</v>
      </c>
    </row>
    <row r="343" spans="1:8" x14ac:dyDescent="0.2">
      <c r="A343" s="21"/>
      <c r="B343" s="76"/>
      <c r="C343" s="34"/>
    </row>
    <row r="344" spans="1:8" x14ac:dyDescent="0.2">
      <c r="A344" s="21"/>
      <c r="B344" s="21"/>
      <c r="C344" s="166" t="s">
        <v>1016</v>
      </c>
      <c r="D344" s="166" t="s">
        <v>310</v>
      </c>
      <c r="E344" s="166"/>
      <c r="F344" s="22" t="s">
        <v>311</v>
      </c>
    </row>
    <row r="345" spans="1:8" x14ac:dyDescent="0.2">
      <c r="A345" s="21"/>
      <c r="B345" s="21"/>
      <c r="D345" s="22" t="s">
        <v>312</v>
      </c>
      <c r="F345" s="22" t="s">
        <v>313</v>
      </c>
    </row>
  </sheetData>
  <phoneticPr fontId="0" type="noConversion"/>
  <printOptions horizontalCentered="1" verticalCentered="1"/>
  <pageMargins left="0" right="0" top="0.5" bottom="0" header="0.5" footer="0.5"/>
  <pageSetup scale="96" orientation="landscape" r:id="rId1"/>
  <headerFooter alignWithMargins="0"/>
  <rowBreaks count="7" manualBreakCount="7">
    <brk id="43" max="8" man="1"/>
    <brk id="82" max="8" man="1"/>
    <brk id="126" max="8" man="1"/>
    <brk id="170" max="8" man="1"/>
    <brk id="214" max="8" man="1"/>
    <brk id="258" max="8" man="1"/>
    <brk id="302" max="8" man="1"/>
  </rowBreaks>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0"/>
  <sheetViews>
    <sheetView workbookViewId="0">
      <selection sqref="A1:C1"/>
    </sheetView>
  </sheetViews>
  <sheetFormatPr defaultColWidth="9.140625" defaultRowHeight="12.75" x14ac:dyDescent="0.2"/>
  <cols>
    <col min="1" max="1" width="3" style="22" customWidth="1"/>
    <col min="2" max="2" width="8.5703125" style="22" customWidth="1"/>
    <col min="3" max="3" width="38.5703125" style="22" customWidth="1"/>
    <col min="4" max="8" width="16.5703125" style="22" customWidth="1"/>
    <col min="9" max="16384" width="9.140625" style="4"/>
  </cols>
  <sheetData>
    <row r="1" spans="1:8" ht="6" customHeight="1" thickBot="1" x14ac:dyDescent="0.25">
      <c r="A1" s="21"/>
      <c r="B1" s="21"/>
      <c r="H1" s="23"/>
    </row>
    <row r="2" spans="1:8" ht="18" x14ac:dyDescent="0.25">
      <c r="A2" s="24"/>
      <c r="B2" s="25"/>
      <c r="C2" s="25"/>
      <c r="D2" s="25"/>
      <c r="E2" s="25"/>
      <c r="F2" s="26"/>
      <c r="G2" s="27" t="s">
        <v>26</v>
      </c>
      <c r="H2" s="28" t="s">
        <v>27</v>
      </c>
    </row>
    <row r="3" spans="1:8" x14ac:dyDescent="0.2">
      <c r="A3" s="21"/>
      <c r="B3" s="21"/>
      <c r="F3" s="29" t="s">
        <v>28</v>
      </c>
      <c r="G3" s="168"/>
      <c r="H3" s="169"/>
    </row>
    <row r="4" spans="1:8" ht="13.5" thickBot="1" x14ac:dyDescent="0.25">
      <c r="A4" s="21"/>
      <c r="B4" s="21"/>
      <c r="F4" s="31" t="s">
        <v>30</v>
      </c>
      <c r="G4" s="457"/>
      <c r="H4" s="458"/>
    </row>
    <row r="5" spans="1:8" x14ac:dyDescent="0.2">
      <c r="B5" s="21"/>
      <c r="H5" s="23"/>
    </row>
    <row r="6" spans="1:8" ht="13.5" thickBot="1" x14ac:dyDescent="0.25">
      <c r="A6" s="495"/>
      <c r="B6" s="21"/>
    </row>
    <row r="7" spans="1:8" x14ac:dyDescent="0.2">
      <c r="A7" s="35"/>
      <c r="B7" s="36"/>
      <c r="C7" s="37"/>
      <c r="D7" s="38"/>
      <c r="E7" s="38"/>
      <c r="F7" s="194" t="str">
        <f>Road!F6</f>
        <v>Estimated Activity Ensuing Year 2026 - 2027</v>
      </c>
      <c r="G7" s="39"/>
      <c r="H7" s="40"/>
    </row>
    <row r="8" spans="1:8" x14ac:dyDescent="0.2">
      <c r="A8" s="41"/>
      <c r="B8" s="42" t="s">
        <v>26</v>
      </c>
      <c r="C8" s="42"/>
      <c r="D8" s="43" t="s">
        <v>13</v>
      </c>
      <c r="E8" s="43" t="s">
        <v>13</v>
      </c>
      <c r="F8" s="43" t="s">
        <v>31</v>
      </c>
      <c r="G8" s="43" t="s">
        <v>32</v>
      </c>
      <c r="H8" s="44"/>
    </row>
    <row r="9" spans="1:8" x14ac:dyDescent="0.2">
      <c r="A9" s="45"/>
      <c r="B9" s="46" t="s">
        <v>33</v>
      </c>
      <c r="C9" s="47"/>
      <c r="D9" s="193" t="str">
        <f>'General Receipts'!D7</f>
        <v>2024 - 2025</v>
      </c>
      <c r="E9" s="193" t="str">
        <f>'General Receipts'!E7</f>
        <v>2025 - 2026</v>
      </c>
      <c r="F9" s="43" t="s">
        <v>34</v>
      </c>
      <c r="G9" s="43" t="s">
        <v>35</v>
      </c>
      <c r="H9" s="44" t="s">
        <v>36</v>
      </c>
    </row>
    <row r="10" spans="1:8" x14ac:dyDescent="0.2">
      <c r="A10" s="49"/>
      <c r="B10" s="50"/>
      <c r="C10" s="51"/>
      <c r="D10" s="52">
        <v>1</v>
      </c>
      <c r="E10" s="52">
        <v>2</v>
      </c>
      <c r="F10" s="52">
        <v>3</v>
      </c>
      <c r="G10" s="52">
        <v>4</v>
      </c>
      <c r="H10" s="53">
        <v>5</v>
      </c>
    </row>
    <row r="11" spans="1:8" x14ac:dyDescent="0.2">
      <c r="A11" s="49"/>
      <c r="B11" s="50" t="s">
        <v>37</v>
      </c>
      <c r="C11" s="51" t="s">
        <v>38</v>
      </c>
      <c r="D11" s="159"/>
      <c r="E11" s="159"/>
      <c r="F11" s="159"/>
      <c r="G11" s="159"/>
      <c r="H11" s="158"/>
    </row>
    <row r="12" spans="1:8" x14ac:dyDescent="0.2">
      <c r="A12" s="49"/>
      <c r="B12" s="50"/>
      <c r="C12" s="51" t="s">
        <v>904</v>
      </c>
      <c r="D12" s="449"/>
      <c r="E12" s="449"/>
      <c r="F12" s="449"/>
      <c r="G12" s="449"/>
      <c r="H12" s="450"/>
    </row>
    <row r="13" spans="1:8" x14ac:dyDescent="0.2">
      <c r="A13" s="49"/>
      <c r="B13" s="160"/>
      <c r="C13" s="161"/>
      <c r="D13" s="156"/>
      <c r="E13" s="156"/>
      <c r="F13" s="156"/>
      <c r="G13" s="156"/>
      <c r="H13" s="157"/>
    </row>
    <row r="14" spans="1:8" x14ac:dyDescent="0.2">
      <c r="A14" s="49"/>
      <c r="B14" s="50"/>
      <c r="C14" s="51" t="s">
        <v>481</v>
      </c>
      <c r="D14" s="58">
        <f>SUM(D13)</f>
        <v>0</v>
      </c>
      <c r="E14" s="58">
        <f>SUM(E13)</f>
        <v>0</v>
      </c>
      <c r="F14" s="58">
        <f>SUM(F13)</f>
        <v>0</v>
      </c>
      <c r="G14" s="58">
        <f>SUM(G13)</f>
        <v>0</v>
      </c>
      <c r="H14" s="59">
        <f>SUM(H13)</f>
        <v>0</v>
      </c>
    </row>
    <row r="15" spans="1:8" x14ac:dyDescent="0.2">
      <c r="A15" s="49"/>
      <c r="B15" s="50"/>
      <c r="C15" s="51" t="s">
        <v>43</v>
      </c>
      <c r="D15" s="449"/>
      <c r="E15" s="449"/>
      <c r="F15" s="449"/>
      <c r="G15" s="449"/>
      <c r="H15" s="450"/>
    </row>
    <row r="16" spans="1:8" x14ac:dyDescent="0.2">
      <c r="A16" s="49"/>
      <c r="B16" s="50" t="s">
        <v>44</v>
      </c>
      <c r="C16" s="51" t="s">
        <v>45</v>
      </c>
      <c r="D16" s="156"/>
      <c r="E16" s="156"/>
      <c r="F16" s="449"/>
      <c r="G16" s="449"/>
      <c r="H16" s="450"/>
    </row>
    <row r="17" spans="1:8" x14ac:dyDescent="0.2">
      <c r="A17" s="49"/>
      <c r="B17" s="210" t="s">
        <v>1026</v>
      </c>
      <c r="C17" s="211" t="s">
        <v>1030</v>
      </c>
      <c r="D17" s="159"/>
      <c r="E17" s="156"/>
      <c r="F17" s="453"/>
      <c r="G17" s="453"/>
      <c r="H17" s="454"/>
    </row>
    <row r="18" spans="1:8" x14ac:dyDescent="0.2">
      <c r="A18" s="49"/>
      <c r="B18" s="160" t="s">
        <v>51</v>
      </c>
      <c r="C18" s="161" t="s">
        <v>911</v>
      </c>
      <c r="D18" s="156"/>
      <c r="E18" s="156"/>
      <c r="F18" s="156"/>
      <c r="G18" s="156"/>
      <c r="H18" s="157"/>
    </row>
    <row r="19" spans="1:8" x14ac:dyDescent="0.2">
      <c r="A19" s="49"/>
      <c r="B19" s="160"/>
      <c r="C19" s="161"/>
      <c r="D19" s="156"/>
      <c r="E19" s="156"/>
      <c r="F19" s="156"/>
      <c r="G19" s="156"/>
      <c r="H19" s="157"/>
    </row>
    <row r="20" spans="1:8" x14ac:dyDescent="0.2">
      <c r="A20" s="49"/>
      <c r="B20" s="50"/>
      <c r="C20" s="51" t="s">
        <v>480</v>
      </c>
      <c r="D20" s="58">
        <f>SUM(D16:D19)</f>
        <v>0</v>
      </c>
      <c r="E20" s="58">
        <f>SUM(E16:E19)</f>
        <v>0</v>
      </c>
      <c r="F20" s="58">
        <f>SUM(F16:F19)</f>
        <v>0</v>
      </c>
      <c r="G20" s="58">
        <f>SUM(G16:G19)</f>
        <v>0</v>
      </c>
      <c r="H20" s="59">
        <f>SUM(H16:H19)</f>
        <v>0</v>
      </c>
    </row>
    <row r="21" spans="1:8" x14ac:dyDescent="0.2">
      <c r="A21" s="49"/>
      <c r="B21" s="50"/>
      <c r="C21" s="51" t="s">
        <v>56</v>
      </c>
      <c r="D21" s="449"/>
      <c r="E21" s="449"/>
      <c r="F21" s="449"/>
      <c r="G21" s="449"/>
      <c r="H21" s="450"/>
    </row>
    <row r="22" spans="1:8" x14ac:dyDescent="0.2">
      <c r="A22" s="49"/>
      <c r="B22" s="160" t="s">
        <v>58</v>
      </c>
      <c r="C22" s="161" t="s">
        <v>916</v>
      </c>
      <c r="D22" s="159"/>
      <c r="E22" s="159"/>
      <c r="F22" s="159"/>
      <c r="G22" s="159"/>
      <c r="H22" s="158"/>
    </row>
    <row r="23" spans="1:8" x14ac:dyDescent="0.2">
      <c r="A23" s="49"/>
      <c r="B23" s="210" t="s">
        <v>1028</v>
      </c>
      <c r="C23" s="211" t="s">
        <v>1031</v>
      </c>
      <c r="D23" s="159"/>
      <c r="E23" s="159"/>
      <c r="F23" s="159"/>
      <c r="G23" s="159"/>
      <c r="H23" s="158"/>
    </row>
    <row r="24" spans="1:8" x14ac:dyDescent="0.2">
      <c r="A24" s="49"/>
      <c r="B24" s="160" t="s">
        <v>62</v>
      </c>
      <c r="C24" s="161" t="s">
        <v>918</v>
      </c>
      <c r="D24" s="159"/>
      <c r="E24" s="159"/>
      <c r="F24" s="159"/>
      <c r="G24" s="159"/>
      <c r="H24" s="158"/>
    </row>
    <row r="25" spans="1:8" x14ac:dyDescent="0.2">
      <c r="A25" s="49"/>
      <c r="B25" s="160" t="s">
        <v>64</v>
      </c>
      <c r="C25" s="161" t="s">
        <v>919</v>
      </c>
      <c r="D25" s="159"/>
      <c r="E25" s="159"/>
      <c r="F25" s="159"/>
      <c r="G25" s="159"/>
      <c r="H25" s="158"/>
    </row>
    <row r="26" spans="1:8" x14ac:dyDescent="0.2">
      <c r="A26" s="49"/>
      <c r="B26" s="160" t="s">
        <v>65</v>
      </c>
      <c r="C26" s="161" t="s">
        <v>920</v>
      </c>
      <c r="D26" s="159"/>
      <c r="E26" s="159"/>
      <c r="F26" s="159"/>
      <c r="G26" s="159"/>
      <c r="H26" s="158"/>
    </row>
    <row r="27" spans="1:8" x14ac:dyDescent="0.2">
      <c r="A27" s="49"/>
      <c r="B27" s="160"/>
      <c r="C27" s="161"/>
      <c r="D27" s="159"/>
      <c r="E27" s="159"/>
      <c r="F27" s="159"/>
      <c r="G27" s="159"/>
      <c r="H27" s="158"/>
    </row>
    <row r="28" spans="1:8" x14ac:dyDescent="0.2">
      <c r="A28" s="49"/>
      <c r="B28" s="160"/>
      <c r="C28" s="161"/>
      <c r="D28" s="159"/>
      <c r="E28" s="159"/>
      <c r="F28" s="159"/>
      <c r="G28" s="159"/>
      <c r="H28" s="158"/>
    </row>
    <row r="29" spans="1:8" x14ac:dyDescent="0.2">
      <c r="A29" s="49"/>
      <c r="B29" s="160"/>
      <c r="C29" s="161"/>
      <c r="D29" s="156"/>
      <c r="E29" s="156"/>
      <c r="F29" s="156"/>
      <c r="G29" s="156"/>
      <c r="H29" s="157"/>
    </row>
    <row r="30" spans="1:8" x14ac:dyDescent="0.2">
      <c r="A30" s="49"/>
      <c r="B30" s="160"/>
      <c r="C30" s="161"/>
      <c r="D30" s="156"/>
      <c r="E30" s="156"/>
      <c r="F30" s="156"/>
      <c r="G30" s="156"/>
      <c r="H30" s="157"/>
    </row>
    <row r="31" spans="1:8" x14ac:dyDescent="0.2">
      <c r="A31" s="49"/>
      <c r="B31" s="60"/>
      <c r="C31" s="51" t="s">
        <v>479</v>
      </c>
      <c r="D31" s="171">
        <f>SUM(D22:D30)</f>
        <v>0</v>
      </c>
      <c r="E31" s="171">
        <f>SUM(E22:E30)</f>
        <v>0</v>
      </c>
      <c r="F31" s="171">
        <f>SUM(F22:F30)</f>
        <v>0</v>
      </c>
      <c r="G31" s="171">
        <f>SUM(G22:G30)</f>
        <v>0</v>
      </c>
      <c r="H31" s="59">
        <f>SUM(H22:H30)</f>
        <v>0</v>
      </c>
    </row>
    <row r="32" spans="1:8" x14ac:dyDescent="0.2">
      <c r="A32" s="49"/>
      <c r="B32" s="50"/>
      <c r="C32" s="51" t="s">
        <v>636</v>
      </c>
      <c r="D32" s="449"/>
      <c r="E32" s="449"/>
      <c r="F32" s="449"/>
      <c r="G32" s="449"/>
      <c r="H32" s="450"/>
    </row>
    <row r="33" spans="1:8" x14ac:dyDescent="0.2">
      <c r="A33" s="49"/>
      <c r="B33" s="160" t="s">
        <v>167</v>
      </c>
      <c r="C33" s="161" t="s">
        <v>23</v>
      </c>
      <c r="D33" s="159"/>
      <c r="E33" s="159"/>
      <c r="F33" s="159"/>
      <c r="G33" s="159"/>
      <c r="H33" s="158"/>
    </row>
    <row r="34" spans="1:8" x14ac:dyDescent="0.2">
      <c r="A34" s="49"/>
      <c r="B34" s="50"/>
      <c r="C34" s="51" t="s">
        <v>637</v>
      </c>
      <c r="D34" s="54">
        <f>D33</f>
        <v>0</v>
      </c>
      <c r="E34" s="54">
        <f>E33</f>
        <v>0</v>
      </c>
      <c r="F34" s="54">
        <f>F33</f>
        <v>0</v>
      </c>
      <c r="G34" s="54">
        <f>G33</f>
        <v>0</v>
      </c>
      <c r="H34" s="55">
        <f>H33</f>
        <v>0</v>
      </c>
    </row>
    <row r="35" spans="1:8" x14ac:dyDescent="0.2">
      <c r="A35" s="49"/>
      <c r="B35" s="50" t="s">
        <v>169</v>
      </c>
      <c r="C35" s="61" t="s">
        <v>926</v>
      </c>
      <c r="D35" s="156"/>
      <c r="E35" s="156"/>
      <c r="F35" s="156"/>
      <c r="G35" s="156"/>
      <c r="H35" s="157"/>
    </row>
    <row r="36" spans="1:8" x14ac:dyDescent="0.2">
      <c r="A36" s="49"/>
      <c r="B36" s="50"/>
      <c r="C36" s="51" t="s">
        <v>843</v>
      </c>
      <c r="D36" s="54">
        <f>D11+D14+D20+D31+D34+D35</f>
        <v>0</v>
      </c>
      <c r="E36" s="54">
        <f>E11+E14+E20+E31+E34+E35</f>
        <v>0</v>
      </c>
      <c r="F36" s="54">
        <f>F11+F14+F20+F31+F34+F35</f>
        <v>0</v>
      </c>
      <c r="G36" s="54">
        <f>G11+G14+G20+G31+G34+G35</f>
        <v>0</v>
      </c>
      <c r="H36" s="55">
        <f>H11+H14+H20+H31+H34+H35</f>
        <v>0</v>
      </c>
    </row>
    <row r="37" spans="1:8" x14ac:dyDescent="0.2">
      <c r="A37" s="49"/>
      <c r="B37" s="50"/>
      <c r="C37" s="51" t="s">
        <v>847</v>
      </c>
      <c r="D37" s="58">
        <f>D128</f>
        <v>0</v>
      </c>
      <c r="E37" s="58">
        <f>E128</f>
        <v>0</v>
      </c>
      <c r="F37" s="449"/>
      <c r="G37" s="449"/>
      <c r="H37" s="450"/>
    </row>
    <row r="38" spans="1:8" ht="13.5" thickBot="1" x14ac:dyDescent="0.25">
      <c r="A38" s="49"/>
      <c r="B38" s="63"/>
      <c r="C38" s="64" t="s">
        <v>170</v>
      </c>
      <c r="D38" s="65">
        <f>D36-D37</f>
        <v>0</v>
      </c>
      <c r="E38" s="65">
        <f>E36-E37</f>
        <v>0</v>
      </c>
      <c r="F38" s="451"/>
      <c r="G38" s="451"/>
      <c r="H38" s="452"/>
    </row>
    <row r="39" spans="1:8" x14ac:dyDescent="0.2">
      <c r="A39" s="21"/>
      <c r="B39" s="21"/>
    </row>
    <row r="40" spans="1:8" x14ac:dyDescent="0.2">
      <c r="A40" s="68"/>
      <c r="B40" s="21"/>
    </row>
    <row r="41" spans="1:8" x14ac:dyDescent="0.2">
      <c r="A41" s="495"/>
      <c r="B41" s="21"/>
      <c r="H41" s="170" t="s">
        <v>1017</v>
      </c>
    </row>
    <row r="42" spans="1:8" x14ac:dyDescent="0.2">
      <c r="A42" s="49"/>
      <c r="B42" s="50" t="s">
        <v>250</v>
      </c>
      <c r="C42" s="51" t="s">
        <v>241</v>
      </c>
      <c r="D42" s="455"/>
      <c r="E42" s="455"/>
      <c r="F42" s="455"/>
      <c r="G42" s="455"/>
      <c r="H42" s="456"/>
    </row>
    <row r="43" spans="1:8" x14ac:dyDescent="0.2">
      <c r="A43" s="49"/>
      <c r="B43" s="160" t="s">
        <v>242</v>
      </c>
      <c r="C43" s="161" t="s">
        <v>1012</v>
      </c>
      <c r="D43" s="159"/>
      <c r="E43" s="159"/>
      <c r="F43" s="159"/>
      <c r="G43" s="159"/>
      <c r="H43" s="158"/>
    </row>
    <row r="44" spans="1:8" x14ac:dyDescent="0.2">
      <c r="A44" s="49"/>
      <c r="B44" s="160" t="s">
        <v>248</v>
      </c>
      <c r="C44" s="161" t="s">
        <v>1013</v>
      </c>
      <c r="D44" s="159"/>
      <c r="E44" s="159"/>
      <c r="F44" s="159"/>
      <c r="G44" s="159"/>
      <c r="H44" s="158"/>
    </row>
    <row r="45" spans="1:8" x14ac:dyDescent="0.2">
      <c r="A45" s="49"/>
      <c r="B45" s="160" t="s">
        <v>251</v>
      </c>
      <c r="C45" s="161" t="s">
        <v>1014</v>
      </c>
      <c r="D45" s="156"/>
      <c r="E45" s="156"/>
      <c r="F45" s="156"/>
      <c r="G45" s="156"/>
      <c r="H45" s="157"/>
    </row>
    <row r="46" spans="1:8" x14ac:dyDescent="0.2">
      <c r="A46" s="49"/>
      <c r="B46" s="160" t="s">
        <v>602</v>
      </c>
      <c r="C46" s="161"/>
      <c r="D46" s="159"/>
      <c r="E46" s="159"/>
      <c r="F46" s="159"/>
      <c r="G46" s="159"/>
      <c r="H46" s="158"/>
    </row>
    <row r="47" spans="1:8" x14ac:dyDescent="0.2">
      <c r="A47" s="49"/>
      <c r="B47" s="160" t="s">
        <v>602</v>
      </c>
      <c r="C47" s="161"/>
      <c r="D47" s="156"/>
      <c r="E47" s="156"/>
      <c r="F47" s="156"/>
      <c r="G47" s="156"/>
      <c r="H47" s="157"/>
    </row>
    <row r="48" spans="1:8" x14ac:dyDescent="0.2">
      <c r="A48" s="49"/>
      <c r="B48" s="160" t="s">
        <v>602</v>
      </c>
      <c r="C48" s="161"/>
      <c r="D48" s="156"/>
      <c r="E48" s="156"/>
      <c r="F48" s="156"/>
      <c r="G48" s="156"/>
      <c r="H48" s="157"/>
    </row>
    <row r="49" spans="1:8" x14ac:dyDescent="0.2">
      <c r="A49" s="49"/>
      <c r="B49" s="160" t="s">
        <v>602</v>
      </c>
      <c r="C49" s="161"/>
      <c r="D49" s="159"/>
      <c r="E49" s="159"/>
      <c r="F49" s="159"/>
      <c r="G49" s="159"/>
      <c r="H49" s="158"/>
    </row>
    <row r="50" spans="1:8" x14ac:dyDescent="0.2">
      <c r="A50" s="49"/>
      <c r="B50" s="160" t="s">
        <v>602</v>
      </c>
      <c r="C50" s="161"/>
      <c r="D50" s="159"/>
      <c r="E50" s="159"/>
      <c r="F50" s="159"/>
      <c r="G50" s="159"/>
      <c r="H50" s="158"/>
    </row>
    <row r="51" spans="1:8" x14ac:dyDescent="0.2">
      <c r="A51" s="49"/>
      <c r="B51" s="160" t="s">
        <v>602</v>
      </c>
      <c r="C51" s="161"/>
      <c r="D51" s="159"/>
      <c r="E51" s="159"/>
      <c r="F51" s="159"/>
      <c r="G51" s="159"/>
      <c r="H51" s="158"/>
    </row>
    <row r="52" spans="1:8" x14ac:dyDescent="0.2">
      <c r="A52" s="49"/>
      <c r="B52" s="160" t="s">
        <v>602</v>
      </c>
      <c r="C52" s="161"/>
      <c r="D52" s="159"/>
      <c r="E52" s="159"/>
      <c r="F52" s="159"/>
      <c r="G52" s="159"/>
      <c r="H52" s="158"/>
    </row>
    <row r="53" spans="1:8" x14ac:dyDescent="0.2">
      <c r="A53" s="49"/>
      <c r="B53" s="160" t="s">
        <v>602</v>
      </c>
      <c r="C53" s="161"/>
      <c r="D53" s="159"/>
      <c r="E53" s="159"/>
      <c r="F53" s="159"/>
      <c r="G53" s="159"/>
      <c r="H53" s="158"/>
    </row>
    <row r="54" spans="1:8" x14ac:dyDescent="0.2">
      <c r="A54" s="49"/>
      <c r="B54" s="160" t="s">
        <v>602</v>
      </c>
      <c r="C54" s="161"/>
      <c r="D54" s="159"/>
      <c r="E54" s="159"/>
      <c r="F54" s="159"/>
      <c r="G54" s="159"/>
      <c r="H54" s="158"/>
    </row>
    <row r="55" spans="1:8" x14ac:dyDescent="0.2">
      <c r="A55" s="49"/>
      <c r="B55" s="160" t="s">
        <v>602</v>
      </c>
      <c r="C55" s="161"/>
      <c r="D55" s="159"/>
      <c r="E55" s="159"/>
      <c r="F55" s="159"/>
      <c r="G55" s="159"/>
      <c r="H55" s="158"/>
    </row>
    <row r="56" spans="1:8" x14ac:dyDescent="0.2">
      <c r="A56" s="49"/>
      <c r="B56" s="160" t="s">
        <v>602</v>
      </c>
      <c r="C56" s="161"/>
      <c r="D56" s="156"/>
      <c r="E56" s="156"/>
      <c r="F56" s="156"/>
      <c r="G56" s="156"/>
      <c r="H56" s="157"/>
    </row>
    <row r="57" spans="1:8" x14ac:dyDescent="0.2">
      <c r="A57" s="49"/>
      <c r="B57" s="160" t="s">
        <v>602</v>
      </c>
      <c r="C57" s="161"/>
      <c r="D57" s="156"/>
      <c r="E57" s="156"/>
      <c r="F57" s="156"/>
      <c r="G57" s="156"/>
      <c r="H57" s="157"/>
    </row>
    <row r="58" spans="1:8" x14ac:dyDescent="0.2">
      <c r="A58" s="49"/>
      <c r="B58" s="160" t="s">
        <v>602</v>
      </c>
      <c r="C58" s="161"/>
      <c r="D58" s="159"/>
      <c r="E58" s="159"/>
      <c r="F58" s="159"/>
      <c r="G58" s="159"/>
      <c r="H58" s="158"/>
    </row>
    <row r="59" spans="1:8" x14ac:dyDescent="0.2">
      <c r="A59" s="49"/>
      <c r="B59" s="160" t="s">
        <v>602</v>
      </c>
      <c r="C59" s="161"/>
      <c r="D59" s="159"/>
      <c r="E59" s="159"/>
      <c r="F59" s="159"/>
      <c r="G59" s="159"/>
      <c r="H59" s="158"/>
    </row>
    <row r="60" spans="1:8" x14ac:dyDescent="0.2">
      <c r="A60" s="49"/>
      <c r="B60" s="50"/>
      <c r="C60" s="51" t="s">
        <v>261</v>
      </c>
      <c r="D60" s="54">
        <f>SUM(D43:D59)</f>
        <v>0</v>
      </c>
      <c r="E60" s="54">
        <f>SUM(E43:E59)</f>
        <v>0</v>
      </c>
      <c r="F60" s="54">
        <f>SUM(F43:F59)</f>
        <v>0</v>
      </c>
      <c r="G60" s="54">
        <f>SUM(G43:G59)</f>
        <v>0</v>
      </c>
      <c r="H60" s="55">
        <f>SUM(H43:H59)</f>
        <v>0</v>
      </c>
    </row>
    <row r="61" spans="1:8" s="192" customFormat="1" x14ac:dyDescent="0.2">
      <c r="A61" s="189"/>
      <c r="B61" s="190" t="s">
        <v>365</v>
      </c>
      <c r="C61" s="191" t="s">
        <v>263</v>
      </c>
      <c r="D61" s="455"/>
      <c r="E61" s="455"/>
      <c r="F61" s="455"/>
      <c r="G61" s="455"/>
      <c r="H61" s="456"/>
    </row>
    <row r="62" spans="1:8" x14ac:dyDescent="0.2">
      <c r="A62" s="49"/>
      <c r="B62" s="50" t="s">
        <v>264</v>
      </c>
      <c r="C62" s="51" t="s">
        <v>795</v>
      </c>
      <c r="D62" s="156"/>
      <c r="E62" s="156"/>
      <c r="F62" s="156"/>
      <c r="G62" s="156"/>
      <c r="H62" s="157"/>
    </row>
    <row r="63" spans="1:8" x14ac:dyDescent="0.2">
      <c r="A63" s="49"/>
      <c r="B63" s="50" t="s">
        <v>266</v>
      </c>
      <c r="C63" s="51" t="s">
        <v>267</v>
      </c>
      <c r="D63" s="156"/>
      <c r="E63" s="156"/>
      <c r="F63" s="156"/>
      <c r="G63" s="156"/>
      <c r="H63" s="157"/>
    </row>
    <row r="64" spans="1:8" x14ac:dyDescent="0.2">
      <c r="A64" s="49"/>
      <c r="B64" s="50" t="s">
        <v>273</v>
      </c>
      <c r="C64" s="51" t="s">
        <v>330</v>
      </c>
      <c r="D64" s="159"/>
      <c r="E64" s="159"/>
      <c r="F64" s="159"/>
      <c r="G64" s="159"/>
      <c r="H64" s="158"/>
    </row>
    <row r="65" spans="1:8" x14ac:dyDescent="0.2">
      <c r="A65" s="49"/>
      <c r="B65" s="50"/>
      <c r="C65" s="51" t="s">
        <v>277</v>
      </c>
      <c r="D65" s="159"/>
      <c r="E65" s="159"/>
      <c r="F65" s="159"/>
      <c r="G65" s="159"/>
      <c r="H65" s="158"/>
    </row>
    <row r="66" spans="1:8" x14ac:dyDescent="0.2">
      <c r="A66" s="49"/>
      <c r="B66" s="50" t="s">
        <v>694</v>
      </c>
      <c r="C66" s="51" t="s">
        <v>278</v>
      </c>
      <c r="D66" s="159"/>
      <c r="E66" s="159"/>
      <c r="F66" s="159"/>
      <c r="G66" s="159"/>
      <c r="H66" s="158"/>
    </row>
    <row r="67" spans="1:8" x14ac:dyDescent="0.2">
      <c r="A67" s="49"/>
      <c r="B67" s="50" t="s">
        <v>279</v>
      </c>
      <c r="C67" s="51" t="s">
        <v>280</v>
      </c>
      <c r="D67" s="159"/>
      <c r="E67" s="159"/>
      <c r="F67" s="159"/>
      <c r="G67" s="159"/>
      <c r="H67" s="158"/>
    </row>
    <row r="68" spans="1:8" x14ac:dyDescent="0.2">
      <c r="A68" s="49"/>
      <c r="B68" s="50" t="s">
        <v>281</v>
      </c>
      <c r="C68" s="51" t="s">
        <v>282</v>
      </c>
      <c r="D68" s="159"/>
      <c r="E68" s="159"/>
      <c r="F68" s="159"/>
      <c r="G68" s="159"/>
      <c r="H68" s="158"/>
    </row>
    <row r="69" spans="1:8" x14ac:dyDescent="0.2">
      <c r="A69" s="49"/>
      <c r="B69" s="50" t="s">
        <v>331</v>
      </c>
      <c r="C69" s="51" t="s">
        <v>284</v>
      </c>
      <c r="D69" s="159"/>
      <c r="E69" s="159"/>
      <c r="F69" s="159"/>
      <c r="G69" s="159"/>
      <c r="H69" s="158"/>
    </row>
    <row r="70" spans="1:8" x14ac:dyDescent="0.2">
      <c r="A70" s="49"/>
      <c r="B70" s="160" t="s">
        <v>603</v>
      </c>
      <c r="C70" s="161"/>
      <c r="D70" s="156"/>
      <c r="E70" s="156"/>
      <c r="F70" s="156"/>
      <c r="G70" s="156"/>
      <c r="H70" s="157"/>
    </row>
    <row r="71" spans="1:8" x14ac:dyDescent="0.2">
      <c r="A71" s="49"/>
      <c r="B71" s="160" t="s">
        <v>603</v>
      </c>
      <c r="C71" s="161"/>
      <c r="D71" s="156"/>
      <c r="E71" s="156"/>
      <c r="F71" s="156"/>
      <c r="G71" s="156"/>
      <c r="H71" s="157"/>
    </row>
    <row r="72" spans="1:8" x14ac:dyDescent="0.2">
      <c r="A72" s="49"/>
      <c r="B72" s="160" t="s">
        <v>603</v>
      </c>
      <c r="C72" s="161"/>
      <c r="D72" s="159"/>
      <c r="E72" s="159"/>
      <c r="F72" s="159"/>
      <c r="G72" s="159"/>
      <c r="H72" s="158"/>
    </row>
    <row r="73" spans="1:8" x14ac:dyDescent="0.2">
      <c r="A73" s="49"/>
      <c r="B73" s="160" t="s">
        <v>603</v>
      </c>
      <c r="C73" s="161"/>
      <c r="D73" s="156"/>
      <c r="E73" s="156"/>
      <c r="F73" s="159"/>
      <c r="G73" s="159"/>
      <c r="H73" s="158"/>
    </row>
    <row r="74" spans="1:8" x14ac:dyDescent="0.2">
      <c r="A74" s="49"/>
      <c r="B74" s="160" t="s">
        <v>603</v>
      </c>
      <c r="C74" s="161"/>
      <c r="D74" s="159"/>
      <c r="E74" s="159"/>
      <c r="F74" s="159"/>
      <c r="G74" s="159"/>
      <c r="H74" s="158"/>
    </row>
    <row r="75" spans="1:8" x14ac:dyDescent="0.2">
      <c r="A75" s="49"/>
      <c r="B75" s="160" t="s">
        <v>603</v>
      </c>
      <c r="C75" s="161"/>
      <c r="D75" s="159"/>
      <c r="E75" s="159"/>
      <c r="F75" s="159"/>
      <c r="G75" s="159"/>
      <c r="H75" s="158"/>
    </row>
    <row r="76" spans="1:8" x14ac:dyDescent="0.2">
      <c r="A76" s="49"/>
      <c r="B76" s="160" t="s">
        <v>603</v>
      </c>
      <c r="C76" s="161"/>
      <c r="D76" s="156"/>
      <c r="E76" s="156"/>
      <c r="F76" s="156"/>
      <c r="G76" s="156"/>
      <c r="H76" s="157"/>
    </row>
    <row r="77" spans="1:8" x14ac:dyDescent="0.2">
      <c r="A77" s="49"/>
      <c r="B77" s="160" t="s">
        <v>603</v>
      </c>
      <c r="C77" s="161"/>
      <c r="D77" s="159"/>
      <c r="E77" s="159"/>
      <c r="F77" s="159"/>
      <c r="G77" s="159"/>
      <c r="H77" s="158"/>
    </row>
    <row r="78" spans="1:8" x14ac:dyDescent="0.2">
      <c r="A78" s="49"/>
      <c r="B78" s="160" t="s">
        <v>603</v>
      </c>
      <c r="C78" s="161"/>
      <c r="D78" s="156"/>
      <c r="E78" s="156"/>
      <c r="F78" s="156"/>
      <c r="G78" s="156"/>
      <c r="H78" s="157"/>
    </row>
    <row r="79" spans="1:8" x14ac:dyDescent="0.2">
      <c r="A79" s="49"/>
      <c r="B79" s="160" t="s">
        <v>603</v>
      </c>
      <c r="C79" s="161"/>
      <c r="D79" s="159"/>
      <c r="E79" s="159"/>
      <c r="F79" s="159"/>
      <c r="G79" s="159"/>
      <c r="H79" s="158"/>
    </row>
    <row r="80" spans="1:8" x14ac:dyDescent="0.2">
      <c r="A80" s="49"/>
      <c r="B80" s="160" t="s">
        <v>603</v>
      </c>
      <c r="C80" s="161"/>
      <c r="D80" s="156"/>
      <c r="E80" s="156"/>
      <c r="F80" s="156"/>
      <c r="G80" s="156"/>
      <c r="H80" s="157"/>
    </row>
    <row r="81" spans="1:8" x14ac:dyDescent="0.2">
      <c r="A81" s="49"/>
      <c r="B81" s="160" t="s">
        <v>603</v>
      </c>
      <c r="C81" s="161"/>
      <c r="D81" s="159"/>
      <c r="E81" s="159"/>
      <c r="F81" s="159"/>
      <c r="G81" s="159"/>
      <c r="H81" s="158"/>
    </row>
    <row r="82" spans="1:8" x14ac:dyDescent="0.2">
      <c r="A82" s="49"/>
      <c r="B82" s="160" t="s">
        <v>603</v>
      </c>
      <c r="C82" s="161"/>
      <c r="D82" s="159"/>
      <c r="E82" s="159"/>
      <c r="F82" s="159"/>
      <c r="G82" s="159"/>
      <c r="H82" s="158"/>
    </row>
    <row r="83" spans="1:8" x14ac:dyDescent="0.2">
      <c r="A83" s="49"/>
      <c r="B83" s="160" t="s">
        <v>603</v>
      </c>
      <c r="C83" s="161"/>
      <c r="D83" s="159"/>
      <c r="E83" s="159"/>
      <c r="F83" s="159"/>
      <c r="G83" s="159"/>
      <c r="H83" s="158"/>
    </row>
    <row r="84" spans="1:8" x14ac:dyDescent="0.2">
      <c r="A84" s="49"/>
      <c r="B84" s="160" t="s">
        <v>603</v>
      </c>
      <c r="C84" s="161"/>
      <c r="D84" s="159"/>
      <c r="E84" s="159"/>
      <c r="F84" s="159"/>
      <c r="G84" s="159"/>
      <c r="H84" s="158"/>
    </row>
    <row r="85" spans="1:8" x14ac:dyDescent="0.2">
      <c r="A85" s="49"/>
      <c r="B85" s="160" t="s">
        <v>603</v>
      </c>
      <c r="C85" s="161"/>
      <c r="D85" s="159"/>
      <c r="E85" s="159"/>
      <c r="F85" s="159"/>
      <c r="G85" s="159"/>
      <c r="H85" s="158"/>
    </row>
    <row r="86" spans="1:8" x14ac:dyDescent="0.2">
      <c r="A86" s="49"/>
      <c r="B86" s="160" t="s">
        <v>603</v>
      </c>
      <c r="C86" s="161"/>
      <c r="D86" s="159"/>
      <c r="E86" s="159"/>
      <c r="F86" s="159"/>
      <c r="G86" s="159"/>
      <c r="H86" s="158"/>
    </row>
    <row r="87" spans="1:8" x14ac:dyDescent="0.2">
      <c r="A87" s="49"/>
      <c r="B87" s="160" t="s">
        <v>603</v>
      </c>
      <c r="C87" s="161"/>
      <c r="D87" s="156"/>
      <c r="E87" s="156"/>
      <c r="F87" s="156"/>
      <c r="G87" s="156"/>
      <c r="H87" s="157"/>
    </row>
    <row r="88" spans="1:8" x14ac:dyDescent="0.2">
      <c r="A88" s="49"/>
      <c r="B88" s="160" t="s">
        <v>603</v>
      </c>
      <c r="C88" s="161"/>
      <c r="D88" s="156"/>
      <c r="E88" s="156"/>
      <c r="F88" s="156"/>
      <c r="G88" s="156"/>
      <c r="H88" s="157"/>
    </row>
    <row r="89" spans="1:8" x14ac:dyDescent="0.2">
      <c r="A89" s="49"/>
      <c r="B89" s="160" t="s">
        <v>603</v>
      </c>
      <c r="C89" s="161"/>
      <c r="D89" s="159"/>
      <c r="E89" s="159"/>
      <c r="F89" s="159"/>
      <c r="G89" s="159"/>
      <c r="H89" s="158"/>
    </row>
    <row r="90" spans="1:8" x14ac:dyDescent="0.2">
      <c r="A90" s="49"/>
      <c r="B90" s="160" t="s">
        <v>603</v>
      </c>
      <c r="C90" s="161"/>
      <c r="D90" s="159"/>
      <c r="E90" s="159"/>
      <c r="F90" s="159"/>
      <c r="G90" s="159"/>
      <c r="H90" s="158"/>
    </row>
    <row r="91" spans="1:8" x14ac:dyDescent="0.2">
      <c r="A91" s="49"/>
      <c r="B91" s="160" t="s">
        <v>603</v>
      </c>
      <c r="C91" s="161"/>
      <c r="D91" s="159"/>
      <c r="E91" s="159"/>
      <c r="F91" s="159"/>
      <c r="G91" s="159"/>
      <c r="H91" s="158"/>
    </row>
    <row r="92" spans="1:8" x14ac:dyDescent="0.2">
      <c r="A92" s="49"/>
      <c r="B92" s="50"/>
      <c r="C92" s="51" t="s">
        <v>289</v>
      </c>
      <c r="D92" s="54">
        <f>SUM(D62:D73,D74:D91)</f>
        <v>0</v>
      </c>
      <c r="E92" s="54">
        <f>SUM(E62:E73,E74:E91)</f>
        <v>0</v>
      </c>
      <c r="F92" s="54">
        <f>SUM(F62:F73,F74:F91)</f>
        <v>0</v>
      </c>
      <c r="G92" s="54">
        <f>SUM(G62:G73,G74:G91)</f>
        <v>0</v>
      </c>
      <c r="H92" s="55">
        <f>SUM(H62:H73,H74:H91)</f>
        <v>0</v>
      </c>
    </row>
    <row r="93" spans="1:8" x14ac:dyDescent="0.2">
      <c r="A93" s="49"/>
      <c r="B93" s="50" t="s">
        <v>727</v>
      </c>
      <c r="C93" s="51" t="s">
        <v>290</v>
      </c>
      <c r="D93" s="449"/>
      <c r="E93" s="449"/>
      <c r="F93" s="449"/>
      <c r="G93" s="449"/>
      <c r="H93" s="450"/>
    </row>
    <row r="94" spans="1:8" x14ac:dyDescent="0.2">
      <c r="A94" s="49"/>
      <c r="B94" s="160" t="s">
        <v>291</v>
      </c>
      <c r="C94" s="161" t="s">
        <v>292</v>
      </c>
      <c r="D94" s="159"/>
      <c r="E94" s="159"/>
      <c r="F94" s="159"/>
      <c r="G94" s="159"/>
      <c r="H94" s="158"/>
    </row>
    <row r="95" spans="1:8" x14ac:dyDescent="0.2">
      <c r="A95" s="49"/>
      <c r="B95" s="160" t="s">
        <v>604</v>
      </c>
      <c r="C95" s="161"/>
      <c r="D95" s="156"/>
      <c r="E95" s="156"/>
      <c r="F95" s="156"/>
      <c r="G95" s="156"/>
      <c r="H95" s="157"/>
    </row>
    <row r="96" spans="1:8" x14ac:dyDescent="0.2">
      <c r="A96" s="49"/>
      <c r="B96" s="160" t="s">
        <v>604</v>
      </c>
      <c r="C96" s="161"/>
      <c r="D96" s="156"/>
      <c r="E96" s="156"/>
      <c r="F96" s="156"/>
      <c r="G96" s="156"/>
      <c r="H96" s="157"/>
    </row>
    <row r="97" spans="1:8" x14ac:dyDescent="0.2">
      <c r="A97" s="49"/>
      <c r="B97" s="160" t="s">
        <v>604</v>
      </c>
      <c r="C97" s="161"/>
      <c r="D97" s="159"/>
      <c r="E97" s="159"/>
      <c r="F97" s="159"/>
      <c r="G97" s="159"/>
      <c r="H97" s="158"/>
    </row>
    <row r="98" spans="1:8" x14ac:dyDescent="0.2">
      <c r="A98" s="49"/>
      <c r="B98" s="160" t="s">
        <v>604</v>
      </c>
      <c r="C98" s="161"/>
      <c r="D98" s="159"/>
      <c r="E98" s="159"/>
      <c r="F98" s="159"/>
      <c r="G98" s="159"/>
      <c r="H98" s="158"/>
    </row>
    <row r="99" spans="1:8" x14ac:dyDescent="0.2">
      <c r="A99" s="49"/>
      <c r="B99" s="160" t="s">
        <v>604</v>
      </c>
      <c r="C99" s="161"/>
      <c r="D99" s="159"/>
      <c r="E99" s="159"/>
      <c r="F99" s="159"/>
      <c r="G99" s="159"/>
      <c r="H99" s="158"/>
    </row>
    <row r="100" spans="1:8" x14ac:dyDescent="0.2">
      <c r="A100" s="49"/>
      <c r="B100" s="160" t="s">
        <v>604</v>
      </c>
      <c r="C100" s="161"/>
      <c r="D100" s="156"/>
      <c r="E100" s="156"/>
      <c r="F100" s="156"/>
      <c r="G100" s="156"/>
      <c r="H100" s="157"/>
    </row>
    <row r="101" spans="1:8" x14ac:dyDescent="0.2">
      <c r="A101" s="49"/>
      <c r="B101" s="160" t="s">
        <v>604</v>
      </c>
      <c r="C101" s="161"/>
      <c r="D101" s="156"/>
      <c r="E101" s="156"/>
      <c r="F101" s="156"/>
      <c r="G101" s="156"/>
      <c r="H101" s="157"/>
    </row>
    <row r="102" spans="1:8" x14ac:dyDescent="0.2">
      <c r="A102" s="49"/>
      <c r="B102" s="160" t="s">
        <v>604</v>
      </c>
      <c r="C102" s="161"/>
      <c r="D102" s="159"/>
      <c r="E102" s="159"/>
      <c r="F102" s="159"/>
      <c r="G102" s="159"/>
      <c r="H102" s="158"/>
    </row>
    <row r="103" spans="1:8" x14ac:dyDescent="0.2">
      <c r="A103" s="49"/>
      <c r="B103" s="160" t="s">
        <v>604</v>
      </c>
      <c r="C103" s="161"/>
      <c r="D103" s="156"/>
      <c r="E103" s="156"/>
      <c r="F103" s="159"/>
      <c r="G103" s="159"/>
      <c r="H103" s="158"/>
    </row>
    <row r="104" spans="1:8" x14ac:dyDescent="0.2">
      <c r="A104" s="49"/>
      <c r="B104" s="160" t="s">
        <v>604</v>
      </c>
      <c r="C104" s="161"/>
      <c r="D104" s="156"/>
      <c r="E104" s="156"/>
      <c r="F104" s="159"/>
      <c r="G104" s="159"/>
      <c r="H104" s="158"/>
    </row>
    <row r="105" spans="1:8" ht="13.5" thickBot="1" x14ac:dyDescent="0.25">
      <c r="A105" s="62"/>
      <c r="B105" s="63"/>
      <c r="C105" s="64" t="s">
        <v>293</v>
      </c>
      <c r="D105" s="65">
        <f>SUM(D94:D104)</f>
        <v>0</v>
      </c>
      <c r="E105" s="65">
        <f>SUM(E94:E104)</f>
        <v>0</v>
      </c>
      <c r="F105" s="65">
        <f>SUM(F94:F104)</f>
        <v>0</v>
      </c>
      <c r="G105" s="65">
        <f>SUM(G94:G104)</f>
        <v>0</v>
      </c>
      <c r="H105" s="69">
        <f>SUM(H94:H104)</f>
        <v>0</v>
      </c>
    </row>
    <row r="106" spans="1:8" x14ac:dyDescent="0.2">
      <c r="A106" s="49"/>
      <c r="B106" s="50" t="s">
        <v>738</v>
      </c>
      <c r="C106" s="51" t="s">
        <v>294</v>
      </c>
      <c r="D106" s="449"/>
      <c r="E106" s="449"/>
      <c r="F106" s="449"/>
      <c r="G106" s="449"/>
      <c r="H106" s="450"/>
    </row>
    <row r="107" spans="1:8" x14ac:dyDescent="0.2">
      <c r="A107" s="49"/>
      <c r="B107" s="160" t="s">
        <v>295</v>
      </c>
      <c r="C107" s="161" t="s">
        <v>710</v>
      </c>
      <c r="D107" s="159"/>
      <c r="E107" s="159"/>
      <c r="F107" s="159"/>
      <c r="G107" s="159"/>
      <c r="H107" s="158"/>
    </row>
    <row r="108" spans="1:8" x14ac:dyDescent="0.2">
      <c r="A108" s="49"/>
      <c r="B108" s="160" t="s">
        <v>605</v>
      </c>
      <c r="C108" s="161"/>
      <c r="D108" s="159"/>
      <c r="E108" s="159"/>
      <c r="F108" s="159"/>
      <c r="G108" s="159"/>
      <c r="H108" s="158"/>
    </row>
    <row r="109" spans="1:8" x14ac:dyDescent="0.2">
      <c r="A109" s="49"/>
      <c r="B109" s="160" t="s">
        <v>605</v>
      </c>
      <c r="C109" s="161"/>
      <c r="D109" s="156"/>
      <c r="E109" s="156"/>
      <c r="F109" s="156"/>
      <c r="G109" s="156"/>
      <c r="H109" s="157"/>
    </row>
    <row r="110" spans="1:8" x14ac:dyDescent="0.2">
      <c r="A110" s="49"/>
      <c r="B110" s="160" t="s">
        <v>605</v>
      </c>
      <c r="C110" s="161"/>
      <c r="D110" s="159"/>
      <c r="E110" s="159"/>
      <c r="F110" s="159"/>
      <c r="G110" s="159"/>
      <c r="H110" s="158"/>
    </row>
    <row r="111" spans="1:8" x14ac:dyDescent="0.2">
      <c r="A111" s="49"/>
      <c r="B111" s="50"/>
      <c r="C111" s="51" t="s">
        <v>297</v>
      </c>
      <c r="D111" s="58">
        <f>SUM(D107:D110)</f>
        <v>0</v>
      </c>
      <c r="E111" s="58">
        <f>SUM(E107:E110)</f>
        <v>0</v>
      </c>
      <c r="F111" s="58">
        <f>SUM(F107:F110)</f>
        <v>0</v>
      </c>
      <c r="G111" s="58">
        <f>SUM(G107:G110)</f>
        <v>0</v>
      </c>
      <c r="H111" s="59">
        <f>SUM(H107:H110)</f>
        <v>0</v>
      </c>
    </row>
    <row r="112" spans="1:8" x14ac:dyDescent="0.2">
      <c r="A112" s="49"/>
      <c r="B112" s="50" t="s">
        <v>739</v>
      </c>
      <c r="C112" s="51" t="s">
        <v>298</v>
      </c>
      <c r="D112" s="449"/>
      <c r="E112" s="449"/>
      <c r="F112" s="449"/>
      <c r="G112" s="449"/>
      <c r="H112" s="450"/>
    </row>
    <row r="113" spans="1:8" x14ac:dyDescent="0.2">
      <c r="A113" s="49"/>
      <c r="B113" s="160" t="s">
        <v>301</v>
      </c>
      <c r="C113" s="161" t="s">
        <v>302</v>
      </c>
      <c r="D113" s="159"/>
      <c r="E113" s="159"/>
      <c r="F113" s="159"/>
      <c r="G113" s="159"/>
      <c r="H113" s="158"/>
    </row>
    <row r="114" spans="1:8" x14ac:dyDescent="0.2">
      <c r="A114" s="49"/>
      <c r="B114" s="160" t="s">
        <v>606</v>
      </c>
      <c r="C114" s="161"/>
      <c r="D114" s="156"/>
      <c r="E114" s="156"/>
      <c r="F114" s="156"/>
      <c r="G114" s="156"/>
      <c r="H114" s="157"/>
    </row>
    <row r="115" spans="1:8" x14ac:dyDescent="0.2">
      <c r="A115" s="49"/>
      <c r="B115" s="160" t="s">
        <v>606</v>
      </c>
      <c r="C115" s="161"/>
      <c r="D115" s="156"/>
      <c r="E115" s="156"/>
      <c r="F115" s="156"/>
      <c r="G115" s="156"/>
      <c r="H115" s="157"/>
    </row>
    <row r="116" spans="1:8" x14ac:dyDescent="0.2">
      <c r="A116" s="49"/>
      <c r="B116" s="160" t="s">
        <v>606</v>
      </c>
      <c r="C116" s="161"/>
      <c r="D116" s="159"/>
      <c r="E116" s="159"/>
      <c r="F116" s="159"/>
      <c r="G116" s="159"/>
      <c r="H116" s="158"/>
    </row>
    <row r="117" spans="1:8" x14ac:dyDescent="0.2">
      <c r="A117" s="49"/>
      <c r="B117" s="160" t="s">
        <v>606</v>
      </c>
      <c r="C117" s="161"/>
      <c r="D117" s="159"/>
      <c r="E117" s="159"/>
      <c r="F117" s="159"/>
      <c r="G117" s="159"/>
      <c r="H117" s="158"/>
    </row>
    <row r="118" spans="1:8" x14ac:dyDescent="0.2">
      <c r="A118" s="49"/>
      <c r="B118" s="160" t="s">
        <v>606</v>
      </c>
      <c r="C118" s="161"/>
      <c r="D118" s="156"/>
      <c r="E118" s="156"/>
      <c r="F118" s="156"/>
      <c r="G118" s="156"/>
      <c r="H118" s="157"/>
    </row>
    <row r="119" spans="1:8" x14ac:dyDescent="0.2">
      <c r="A119" s="49"/>
      <c r="B119" s="160" t="s">
        <v>606</v>
      </c>
      <c r="C119" s="161"/>
      <c r="D119" s="159"/>
      <c r="E119" s="159"/>
      <c r="F119" s="159"/>
      <c r="G119" s="159"/>
      <c r="H119" s="158"/>
    </row>
    <row r="120" spans="1:8" x14ac:dyDescent="0.2">
      <c r="A120" s="49"/>
      <c r="B120" s="160" t="s">
        <v>606</v>
      </c>
      <c r="C120" s="161"/>
      <c r="D120" s="156"/>
      <c r="E120" s="156"/>
      <c r="F120" s="156"/>
      <c r="G120" s="156"/>
      <c r="H120" s="157"/>
    </row>
    <row r="121" spans="1:8" x14ac:dyDescent="0.2">
      <c r="A121" s="49"/>
      <c r="B121" s="160" t="s">
        <v>606</v>
      </c>
      <c r="C121" s="161"/>
      <c r="D121" s="156"/>
      <c r="E121" s="156"/>
      <c r="F121" s="156"/>
      <c r="G121" s="156"/>
      <c r="H121" s="157"/>
    </row>
    <row r="122" spans="1:8" x14ac:dyDescent="0.2">
      <c r="A122" s="49"/>
      <c r="B122" s="50"/>
      <c r="C122" s="51" t="s">
        <v>1015</v>
      </c>
      <c r="D122" s="54">
        <f>SUM(D113:D121)</f>
        <v>0</v>
      </c>
      <c r="E122" s="54">
        <f>SUM(E113:E121)</f>
        <v>0</v>
      </c>
      <c r="F122" s="54">
        <f>SUM(F113:F121)</f>
        <v>0</v>
      </c>
      <c r="G122" s="54">
        <f>SUM(G113:G121)</f>
        <v>0</v>
      </c>
      <c r="H122" s="55">
        <f>SUM(H113:H121)</f>
        <v>0</v>
      </c>
    </row>
    <row r="123" spans="1:8" x14ac:dyDescent="0.2">
      <c r="A123" s="49"/>
      <c r="B123" s="50" t="s">
        <v>1007</v>
      </c>
      <c r="C123" s="51" t="s">
        <v>635</v>
      </c>
      <c r="D123" s="449"/>
      <c r="E123" s="449"/>
      <c r="F123" s="449"/>
      <c r="G123" s="449"/>
      <c r="H123" s="450"/>
    </row>
    <row r="124" spans="1:8" x14ac:dyDescent="0.2">
      <c r="A124" s="49"/>
      <c r="B124" s="160" t="s">
        <v>1008</v>
      </c>
      <c r="C124" s="161" t="s">
        <v>23</v>
      </c>
      <c r="D124" s="156" t="s">
        <v>9</v>
      </c>
      <c r="E124" s="156"/>
      <c r="F124" s="156" t="s">
        <v>9</v>
      </c>
      <c r="G124" s="156" t="s">
        <v>9</v>
      </c>
      <c r="H124" s="157" t="s">
        <v>9</v>
      </c>
    </row>
    <row r="125" spans="1:8" x14ac:dyDescent="0.2">
      <c r="A125" s="49"/>
      <c r="B125" s="160" t="s">
        <v>478</v>
      </c>
      <c r="C125" s="161"/>
      <c r="D125" s="159"/>
      <c r="E125" s="159"/>
      <c r="F125" s="159"/>
      <c r="G125" s="159"/>
      <c r="H125" s="158"/>
    </row>
    <row r="126" spans="1:8" x14ac:dyDescent="0.2">
      <c r="A126" s="49"/>
      <c r="B126" s="160" t="s">
        <v>478</v>
      </c>
      <c r="C126" s="161" t="s">
        <v>9</v>
      </c>
      <c r="D126" s="156"/>
      <c r="E126" s="156"/>
      <c r="F126" s="156"/>
      <c r="G126" s="156"/>
      <c r="H126" s="157"/>
    </row>
    <row r="127" spans="1:8" x14ac:dyDescent="0.2">
      <c r="A127" s="49"/>
      <c r="B127" s="50"/>
      <c r="C127" s="51" t="s">
        <v>477</v>
      </c>
      <c r="D127" s="54">
        <f>SUM(D124:D126)</f>
        <v>0</v>
      </c>
      <c r="E127" s="54">
        <f>SUM(E124:E126)</f>
        <v>0</v>
      </c>
      <c r="F127" s="58">
        <f>SUM(F124:F126)</f>
        <v>0</v>
      </c>
      <c r="G127" s="58">
        <f>SUM(G124:G126)</f>
        <v>0</v>
      </c>
      <c r="H127" s="59">
        <f>SUM(H124:H126)</f>
        <v>0</v>
      </c>
    </row>
    <row r="128" spans="1:8" x14ac:dyDescent="0.2">
      <c r="A128" s="49"/>
      <c r="B128" s="50"/>
      <c r="C128" s="51" t="s">
        <v>848</v>
      </c>
      <c r="D128" s="54">
        <f>D60+D92+D105+D111+D122+D127</f>
        <v>0</v>
      </c>
      <c r="E128" s="58">
        <f>E$60+E$92+E$105+E$111+E$122+E$127</f>
        <v>0</v>
      </c>
      <c r="F128" s="449"/>
      <c r="G128" s="449"/>
      <c r="H128" s="450"/>
    </row>
    <row r="129" spans="1:8" x14ac:dyDescent="0.2">
      <c r="A129" s="49"/>
      <c r="B129" s="50"/>
      <c r="C129" s="51" t="s">
        <v>839</v>
      </c>
      <c r="D129" s="449"/>
      <c r="E129" s="449"/>
      <c r="F129" s="58">
        <f>F$60+F$92+F$105+F$111+F$122+F$127</f>
        <v>0</v>
      </c>
      <c r="G129" s="58">
        <f>G$60+G$92+G$105+G$111+G$122+G$127</f>
        <v>0</v>
      </c>
      <c r="H129" s="59">
        <f>H$60+H$92+H$105+H$111+H$122+H$127</f>
        <v>0</v>
      </c>
    </row>
    <row r="130" spans="1:8" x14ac:dyDescent="0.2">
      <c r="A130" s="49"/>
      <c r="B130" s="50"/>
      <c r="C130" s="51" t="s">
        <v>238</v>
      </c>
      <c r="D130" s="449"/>
      <c r="E130" s="449"/>
      <c r="F130" s="159"/>
      <c r="G130" s="159"/>
      <c r="H130" s="158"/>
    </row>
    <row r="131" spans="1:8" ht="13.5" thickBot="1" x14ac:dyDescent="0.25">
      <c r="A131" s="62"/>
      <c r="B131" s="63"/>
      <c r="C131" s="64" t="s">
        <v>239</v>
      </c>
      <c r="D131" s="451"/>
      <c r="E131" s="451"/>
      <c r="F131" s="65">
        <f>SUM(F129:F130)</f>
        <v>0</v>
      </c>
      <c r="G131" s="65">
        <f>SUM(G129:G130)</f>
        <v>0</v>
      </c>
      <c r="H131" s="69">
        <f>SUM(H129:H130)</f>
        <v>0</v>
      </c>
    </row>
    <row r="132" spans="1:8" x14ac:dyDescent="0.2">
      <c r="A132" s="34"/>
      <c r="B132" s="21"/>
      <c r="C132" s="21"/>
    </row>
    <row r="133" spans="1:8" x14ac:dyDescent="0.2">
      <c r="A133" s="34"/>
      <c r="B133" s="21"/>
      <c r="H133" s="23"/>
    </row>
    <row r="134" spans="1:8" x14ac:dyDescent="0.2">
      <c r="A134" s="21"/>
      <c r="B134" s="34" t="s">
        <v>309</v>
      </c>
    </row>
    <row r="135" spans="1:8" x14ac:dyDescent="0.2">
      <c r="A135" s="21"/>
      <c r="B135" s="4"/>
    </row>
    <row r="136" spans="1:8" x14ac:dyDescent="0.2">
      <c r="A136" s="21"/>
      <c r="B136" s="70" t="str">
        <f>'General Office Budgets'!B84</f>
        <v>Request is hereby made for the adoption of the estimated budget disbursements for the fiscal year July 1, 2026, through June 30, 2027, as indicated in Column (3).</v>
      </c>
    </row>
    <row r="137" spans="1:8" x14ac:dyDescent="0.2">
      <c r="A137" s="21"/>
      <c r="B137" s="4"/>
      <c r="C137" s="34"/>
    </row>
    <row r="138" spans="1:8" x14ac:dyDescent="0.2">
      <c r="A138" s="21"/>
      <c r="B138" s="21"/>
      <c r="C138" s="166" t="s">
        <v>1016</v>
      </c>
      <c r="D138" s="166" t="s">
        <v>310</v>
      </c>
      <c r="E138" s="166"/>
      <c r="F138" s="22" t="s">
        <v>311</v>
      </c>
    </row>
    <row r="139" spans="1:8" x14ac:dyDescent="0.2">
      <c r="A139" s="21"/>
      <c r="B139" s="21"/>
      <c r="D139" s="22" t="s">
        <v>312</v>
      </c>
      <c r="F139" s="22" t="s">
        <v>313</v>
      </c>
    </row>
    <row r="140" spans="1:8" x14ac:dyDescent="0.2">
      <c r="A140" s="21"/>
      <c r="B140" s="21"/>
      <c r="C140" s="4"/>
      <c r="D140" s="4"/>
      <c r="E140" s="4"/>
      <c r="F140" s="4"/>
      <c r="H140" s="170"/>
    </row>
  </sheetData>
  <phoneticPr fontId="0" type="noConversion"/>
  <printOptions horizontalCentered="1"/>
  <pageMargins left="0" right="0" top="0.5" bottom="0" header="0.5" footer="0.5"/>
  <pageSetup scale="96" orientation="landscape" r:id="rId1"/>
  <headerFooter alignWithMargins="0"/>
  <rowBreaks count="1" manualBreakCount="1">
    <brk id="41" max="16383" man="1"/>
  </rowBreaks>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DB8EA-0932-4749-B86B-8462F4877679}">
  <sheetPr>
    <pageSetUpPr fitToPage="1"/>
  </sheetPr>
  <dimension ref="A1:K41"/>
  <sheetViews>
    <sheetView workbookViewId="0">
      <selection sqref="A1:C1"/>
    </sheetView>
  </sheetViews>
  <sheetFormatPr defaultColWidth="8.7109375" defaultRowHeight="12.75" x14ac:dyDescent="0.2"/>
  <cols>
    <col min="1" max="1" width="5.140625" style="257" customWidth="1"/>
    <col min="2" max="2" width="25.85546875" style="257" customWidth="1"/>
    <col min="3" max="3" width="1.42578125" style="257" bestFit="1" customWidth="1"/>
    <col min="4" max="4" width="25.85546875" style="257" customWidth="1"/>
    <col min="5" max="5" width="1.85546875" style="257" bestFit="1" customWidth="1"/>
    <col min="6" max="6" width="16.85546875" style="257" customWidth="1"/>
    <col min="7" max="7" width="2.42578125" style="257" bestFit="1" customWidth="1"/>
    <col min="8" max="8" width="3.140625" style="257" bestFit="1" customWidth="1"/>
    <col min="9" max="9" width="17.140625" style="257" customWidth="1"/>
    <col min="10" max="10" width="4.140625" style="257" customWidth="1"/>
    <col min="11" max="11" width="5.5703125" style="257" customWidth="1"/>
    <col min="12" max="16384" width="8.7109375" style="257"/>
  </cols>
  <sheetData>
    <row r="1" spans="1:11" ht="30" customHeight="1" x14ac:dyDescent="0.2">
      <c r="A1" s="936" t="str">
        <f>CONCATENATE('Basic Data Input'!B5," COUNTY")</f>
        <v>___________ COUNTY</v>
      </c>
      <c r="B1" s="936"/>
      <c r="C1" s="936"/>
      <c r="D1" s="936"/>
      <c r="E1" s="936"/>
      <c r="F1" s="936"/>
      <c r="G1" s="936"/>
      <c r="H1" s="936"/>
      <c r="I1" s="936"/>
      <c r="J1" s="936"/>
      <c r="K1" s="550"/>
    </row>
    <row r="2" spans="1:11" ht="34.5" customHeight="1" x14ac:dyDescent="0.2">
      <c r="A2" s="937" t="s">
        <v>1590</v>
      </c>
      <c r="B2" s="938"/>
      <c r="C2" s="938"/>
      <c r="D2" s="938"/>
      <c r="E2" s="938"/>
      <c r="F2" s="938"/>
      <c r="G2" s="938"/>
      <c r="H2" s="938"/>
      <c r="I2" s="938"/>
      <c r="J2" s="938"/>
      <c r="K2" s="551"/>
    </row>
    <row r="3" spans="1:11" ht="15.75" x14ac:dyDescent="0.2">
      <c r="A3" s="551"/>
      <c r="B3" s="551"/>
      <c r="C3" s="551"/>
      <c r="D3" s="551"/>
      <c r="E3" s="551"/>
      <c r="F3" s="551"/>
      <c r="G3" s="551"/>
      <c r="H3" s="551"/>
      <c r="I3" s="551"/>
      <c r="J3" s="551"/>
      <c r="K3" s="551"/>
    </row>
    <row r="4" spans="1:11" ht="33" customHeight="1" x14ac:dyDescent="0.2">
      <c r="A4" s="934" t="s">
        <v>1390</v>
      </c>
      <c r="B4" s="934"/>
      <c r="C4" s="934"/>
      <c r="D4" s="934"/>
      <c r="E4" s="934"/>
      <c r="F4" s="934"/>
      <c r="G4" s="934"/>
      <c r="H4" s="934"/>
      <c r="I4" s="934"/>
      <c r="J4" s="934"/>
      <c r="K4" s="552"/>
    </row>
    <row r="5" spans="1:11" ht="15.75" x14ac:dyDescent="0.2">
      <c r="A5" s="553" t="s">
        <v>1350</v>
      </c>
      <c r="H5" s="554" t="s">
        <v>171</v>
      </c>
      <c r="I5" s="555">
        <f>'Basic Data Input'!B10</f>
        <v>0</v>
      </c>
      <c r="K5" s="551"/>
    </row>
    <row r="6" spans="1:11" x14ac:dyDescent="0.2">
      <c r="A6" s="556" t="s">
        <v>1351</v>
      </c>
    </row>
    <row r="8" spans="1:11" ht="15.75" customHeight="1" x14ac:dyDescent="0.2">
      <c r="A8" s="553" t="s">
        <v>1352</v>
      </c>
      <c r="F8" s="557">
        <f>2</f>
        <v>2</v>
      </c>
      <c r="G8" s="257" t="s">
        <v>205</v>
      </c>
      <c r="H8" s="554" t="s">
        <v>172</v>
      </c>
      <c r="I8" s="558"/>
    </row>
    <row r="10" spans="1:11" ht="16.5" customHeight="1" x14ac:dyDescent="0.2">
      <c r="A10" s="553" t="s">
        <v>1353</v>
      </c>
    </row>
    <row r="11" spans="1:11" ht="15.75" customHeight="1" x14ac:dyDescent="0.2">
      <c r="A11" s="559"/>
      <c r="B11" s="575"/>
      <c r="C11" s="559" t="s">
        <v>523</v>
      </c>
      <c r="D11" s="576"/>
      <c r="E11" s="257" t="s">
        <v>524</v>
      </c>
      <c r="F11" s="557">
        <f>ROUND(IF($D$11=0,0,$B$11/$D$11*100),2)</f>
        <v>0</v>
      </c>
      <c r="G11" s="257" t="s">
        <v>205</v>
      </c>
      <c r="H11" s="554" t="s">
        <v>173</v>
      </c>
      <c r="I11" s="558"/>
    </row>
    <row r="12" spans="1:11" ht="31.5" customHeight="1" x14ac:dyDescent="0.2">
      <c r="B12" s="560" t="s">
        <v>1591</v>
      </c>
      <c r="C12" s="561"/>
      <c r="D12" s="560" t="s">
        <v>1547</v>
      </c>
      <c r="E12" s="561"/>
      <c r="I12" s="560"/>
    </row>
    <row r="13" spans="1:11" x14ac:dyDescent="0.2">
      <c r="B13" s="560"/>
      <c r="F13" s="558"/>
      <c r="H13" s="554"/>
    </row>
    <row r="14" spans="1:11" ht="15" x14ac:dyDescent="0.25">
      <c r="A14" s="562" t="s">
        <v>1354</v>
      </c>
      <c r="B14" s="282"/>
      <c r="C14" s="282"/>
      <c r="D14" s="282"/>
      <c r="E14" s="282"/>
      <c r="F14" s="558"/>
      <c r="H14" s="554" t="s">
        <v>174</v>
      </c>
      <c r="I14" s="557">
        <f>$F$8+$F$11</f>
        <v>2</v>
      </c>
      <c r="J14" s="257" t="s">
        <v>205</v>
      </c>
    </row>
    <row r="16" spans="1:11" ht="15" x14ac:dyDescent="0.25">
      <c r="A16" s="562" t="s">
        <v>1355</v>
      </c>
      <c r="B16" s="563"/>
      <c r="D16" s="563"/>
      <c r="F16" s="561"/>
      <c r="G16" s="561"/>
      <c r="H16" s="564" t="s">
        <v>206</v>
      </c>
      <c r="I16" s="565">
        <f>ROUND(I5*I14/100,2)</f>
        <v>0</v>
      </c>
    </row>
    <row r="17" spans="1:11" x14ac:dyDescent="0.2">
      <c r="B17" s="563"/>
      <c r="D17" s="563"/>
      <c r="F17" s="561"/>
      <c r="G17" s="561"/>
      <c r="H17" s="561"/>
      <c r="I17" s="561"/>
    </row>
    <row r="18" spans="1:11" ht="15" x14ac:dyDescent="0.25">
      <c r="A18" s="562" t="s">
        <v>1391</v>
      </c>
      <c r="B18" s="563"/>
      <c r="D18" s="563"/>
      <c r="F18" s="561"/>
      <c r="G18" s="561"/>
      <c r="H18" s="564" t="s">
        <v>207</v>
      </c>
      <c r="I18" s="567">
        <f>$I$5+$I$16</f>
        <v>0</v>
      </c>
    </row>
    <row r="19" spans="1:11" ht="12.95" customHeight="1" x14ac:dyDescent="0.2">
      <c r="A19" s="548" t="s">
        <v>1392</v>
      </c>
      <c r="B19" s="563"/>
      <c r="D19" s="563"/>
      <c r="F19" s="561"/>
      <c r="G19" s="561"/>
      <c r="H19" s="561"/>
      <c r="I19" s="561"/>
      <c r="K19" s="566"/>
    </row>
    <row r="20" spans="1:11" ht="15.75" customHeight="1" x14ac:dyDescent="0.2">
      <c r="B20" s="563"/>
      <c r="D20" s="563"/>
      <c r="F20" s="561"/>
      <c r="G20" s="561"/>
      <c r="H20" s="561"/>
      <c r="I20" s="561"/>
      <c r="K20" s="566"/>
    </row>
    <row r="21" spans="1:11" ht="24.75" customHeight="1" x14ac:dyDescent="0.2">
      <c r="A21" s="934" t="s">
        <v>1356</v>
      </c>
      <c r="B21" s="934"/>
      <c r="C21" s="934"/>
      <c r="D21" s="934"/>
      <c r="E21" s="934"/>
      <c r="F21" s="934"/>
      <c r="G21" s="934"/>
      <c r="H21" s="934"/>
      <c r="I21" s="934"/>
      <c r="J21" s="934"/>
      <c r="K21" s="566"/>
    </row>
    <row r="22" spans="1:11" ht="15.75" customHeight="1" x14ac:dyDescent="0.2">
      <c r="A22" s="553" t="s">
        <v>1592</v>
      </c>
      <c r="B22" s="568"/>
      <c r="C22" s="569"/>
      <c r="D22" s="568"/>
      <c r="E22" s="569"/>
      <c r="F22" s="570"/>
      <c r="G22" s="570"/>
      <c r="H22" s="571" t="s">
        <v>208</v>
      </c>
      <c r="I22" s="572">
        <f>Cover!L27</f>
        <v>0</v>
      </c>
      <c r="K22" s="566"/>
    </row>
    <row r="23" spans="1:11" x14ac:dyDescent="0.2">
      <c r="A23" s="556" t="s">
        <v>1357</v>
      </c>
      <c r="B23" s="563"/>
      <c r="D23" s="563"/>
      <c r="F23" s="561"/>
      <c r="G23" s="561"/>
      <c r="H23" s="561"/>
      <c r="I23" s="561"/>
      <c r="K23" s="566"/>
    </row>
    <row r="24" spans="1:11" ht="18" customHeight="1" x14ac:dyDescent="0.2">
      <c r="A24" s="556"/>
      <c r="B24" s="563"/>
      <c r="D24" s="563"/>
      <c r="F24" s="561"/>
      <c r="G24" s="561"/>
      <c r="H24" s="561"/>
      <c r="I24" s="561"/>
      <c r="K24" s="566"/>
    </row>
    <row r="25" spans="1:11" ht="60.75" customHeight="1" x14ac:dyDescent="0.2">
      <c r="A25" s="935" t="str">
        <f>IF(I22=0," ",(IF($I$18&lt;$I$22,"Property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 xml:space="preserve"> </v>
      </c>
      <c r="B25" s="935"/>
      <c r="C25" s="935"/>
      <c r="D25" s="935"/>
      <c r="E25" s="935"/>
      <c r="F25" s="935"/>
      <c r="G25" s="935"/>
      <c r="H25" s="935"/>
      <c r="I25" s="935"/>
      <c r="K25" s="566"/>
    </row>
    <row r="26" spans="1:11" ht="12.95" customHeight="1" x14ac:dyDescent="0.2">
      <c r="B26" s="563"/>
      <c r="D26" s="563"/>
      <c r="F26" s="561"/>
      <c r="G26" s="561"/>
      <c r="H26" s="561"/>
      <c r="I26" s="561"/>
      <c r="K26" s="566"/>
    </row>
    <row r="27" spans="1:11" x14ac:dyDescent="0.2">
      <c r="K27" s="566"/>
    </row>
    <row r="28" spans="1:11" ht="12.95" customHeight="1" x14ac:dyDescent="0.2">
      <c r="A28" s="933" t="s">
        <v>1381</v>
      </c>
      <c r="B28" s="933"/>
      <c r="C28" s="933"/>
      <c r="D28" s="933"/>
      <c r="E28" s="933"/>
      <c r="F28" s="933"/>
      <c r="G28" s="933"/>
      <c r="H28" s="933"/>
      <c r="I28" s="933"/>
      <c r="J28" s="933"/>
      <c r="K28" s="566"/>
    </row>
    <row r="29" spans="1:11" x14ac:dyDescent="0.2">
      <c r="A29" s="933"/>
      <c r="B29" s="933"/>
      <c r="C29" s="933"/>
      <c r="D29" s="933"/>
      <c r="E29" s="933"/>
      <c r="F29" s="933"/>
      <c r="G29" s="933"/>
      <c r="H29" s="933"/>
      <c r="I29" s="933"/>
      <c r="J29" s="933"/>
      <c r="K29" s="566"/>
    </row>
    <row r="30" spans="1:11" ht="30.75" customHeight="1" x14ac:dyDescent="0.2">
      <c r="A30" s="933"/>
      <c r="B30" s="933"/>
      <c r="C30" s="933"/>
      <c r="D30" s="933"/>
      <c r="E30" s="933"/>
      <c r="F30" s="933"/>
      <c r="G30" s="933"/>
      <c r="H30" s="933"/>
      <c r="I30" s="933"/>
      <c r="J30" s="933"/>
      <c r="K30" s="566"/>
    </row>
    <row r="31" spans="1:11" x14ac:dyDescent="0.2">
      <c r="A31" s="573"/>
      <c r="B31" s="573"/>
      <c r="C31" s="573"/>
      <c r="D31" s="573"/>
      <c r="E31" s="573"/>
      <c r="F31" s="573"/>
      <c r="G31" s="573"/>
      <c r="H31" s="573"/>
      <c r="I31" s="573"/>
      <c r="J31" s="573"/>
      <c r="K31" s="573"/>
    </row>
    <row r="32" spans="1:11" ht="30.95" customHeight="1" x14ac:dyDescent="0.2">
      <c r="A32" s="933" t="s">
        <v>1360</v>
      </c>
      <c r="B32" s="933"/>
      <c r="C32" s="933"/>
      <c r="D32" s="933"/>
      <c r="E32" s="933"/>
      <c r="F32" s="933"/>
      <c r="G32" s="933"/>
      <c r="H32" s="933"/>
      <c r="I32" s="933"/>
      <c r="J32" s="933"/>
      <c r="K32" s="566"/>
    </row>
    <row r="33" spans="1:10" x14ac:dyDescent="0.2">
      <c r="A33" s="933"/>
      <c r="B33" s="933"/>
      <c r="C33" s="933"/>
      <c r="D33" s="933"/>
      <c r="E33" s="933"/>
      <c r="F33" s="933"/>
      <c r="G33" s="933"/>
      <c r="H33" s="933"/>
      <c r="I33" s="933"/>
      <c r="J33" s="933"/>
    </row>
    <row r="34" spans="1:10" ht="12.6" customHeight="1" x14ac:dyDescent="0.2">
      <c r="A34" s="566"/>
      <c r="B34" s="566"/>
      <c r="C34" s="566"/>
      <c r="D34" s="566"/>
      <c r="E34" s="566"/>
      <c r="F34" s="566"/>
      <c r="G34" s="566"/>
      <c r="H34" s="566"/>
      <c r="I34" s="566"/>
      <c r="J34" s="566"/>
    </row>
    <row r="35" spans="1:10" ht="15.75" x14ac:dyDescent="0.25">
      <c r="A35" s="574" t="s">
        <v>1358</v>
      </c>
    </row>
    <row r="36" spans="1:10" ht="30" customHeight="1" x14ac:dyDescent="0.2">
      <c r="A36" s="933" t="s">
        <v>1387</v>
      </c>
      <c r="B36" s="933"/>
      <c r="C36" s="933"/>
      <c r="D36" s="933"/>
      <c r="E36" s="933"/>
      <c r="F36" s="933"/>
      <c r="G36" s="933"/>
      <c r="H36" s="933"/>
      <c r="I36" s="933"/>
      <c r="J36" s="933"/>
    </row>
    <row r="37" spans="1:10" ht="20.100000000000001" customHeight="1" x14ac:dyDescent="0.2">
      <c r="A37" s="933" t="s">
        <v>1388</v>
      </c>
      <c r="B37" s="933"/>
      <c r="C37" s="933"/>
      <c r="D37" s="933"/>
      <c r="E37" s="933"/>
      <c r="F37" s="933"/>
      <c r="G37" s="933"/>
      <c r="H37" s="933"/>
      <c r="I37" s="933"/>
      <c r="J37" s="933"/>
    </row>
    <row r="38" spans="1:10" ht="30.75" customHeight="1" x14ac:dyDescent="0.2">
      <c r="A38" s="933" t="s">
        <v>1548</v>
      </c>
      <c r="B38" s="933"/>
      <c r="C38" s="933"/>
      <c r="D38" s="933"/>
      <c r="E38" s="933"/>
      <c r="F38" s="933"/>
      <c r="G38" s="933"/>
      <c r="H38" s="933"/>
      <c r="I38" s="933"/>
      <c r="J38" s="933"/>
    </row>
    <row r="39" spans="1:10" x14ac:dyDescent="0.2">
      <c r="A39" s="933" t="s">
        <v>1389</v>
      </c>
      <c r="B39" s="933"/>
      <c r="C39" s="933"/>
      <c r="D39" s="933"/>
      <c r="E39" s="933"/>
      <c r="F39" s="933"/>
      <c r="G39" s="933"/>
      <c r="H39" s="933"/>
      <c r="I39" s="933"/>
      <c r="J39" s="933"/>
    </row>
    <row r="40" spans="1:10" ht="57.75" customHeight="1" x14ac:dyDescent="0.2">
      <c r="A40" s="933" t="s">
        <v>1380</v>
      </c>
      <c r="B40" s="933"/>
      <c r="C40" s="933"/>
      <c r="D40" s="933"/>
      <c r="E40" s="933"/>
      <c r="F40" s="933"/>
      <c r="G40" s="933"/>
      <c r="H40" s="933"/>
      <c r="I40" s="933"/>
      <c r="J40" s="933"/>
    </row>
    <row r="41" spans="1:10" ht="45" customHeight="1" x14ac:dyDescent="0.2">
      <c r="A41" s="933" t="s">
        <v>1359</v>
      </c>
      <c r="B41" s="933"/>
      <c r="C41" s="933"/>
      <c r="D41" s="933"/>
      <c r="E41" s="933"/>
      <c r="F41" s="933"/>
      <c r="G41" s="933"/>
      <c r="H41" s="933"/>
      <c r="I41" s="933"/>
      <c r="J41" s="933"/>
    </row>
  </sheetData>
  <sheetProtection algorithmName="SHA-512" hashValue="P9joyqcbctAVWJET6E7z6hqXJdVAHVNWUw0wg5+aETx8Ek5An7pCjpxtmKrgHhEidJ/EFLiiSD91g6CkG+/1sw==" saltValue="m/hkWJeA2DstEpmcGjBB8A==" spinCount="100000" sheet="1" objects="1" scenarios="1"/>
  <mergeCells count="13">
    <mergeCell ref="A21:J21"/>
    <mergeCell ref="A25:I25"/>
    <mergeCell ref="A28:J30"/>
    <mergeCell ref="A1:J1"/>
    <mergeCell ref="A2:J2"/>
    <mergeCell ref="A4:J4"/>
    <mergeCell ref="A40:J40"/>
    <mergeCell ref="A41:J41"/>
    <mergeCell ref="A32:J33"/>
    <mergeCell ref="A36:J36"/>
    <mergeCell ref="A37:J37"/>
    <mergeCell ref="A39:J39"/>
    <mergeCell ref="A38:J38"/>
  </mergeCells>
  <printOptions horizontalCentered="1"/>
  <pageMargins left="0.45" right="0.45" top="0.75" bottom="0.5" header="0.3" footer="0.3"/>
  <pageSetup scale="95" orientation="portrait" r:id="rId1"/>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315"/>
  <sheetViews>
    <sheetView topLeftCell="A10" workbookViewId="0">
      <selection activeCell="A33" sqref="A33"/>
    </sheetView>
  </sheetViews>
  <sheetFormatPr defaultColWidth="9.140625" defaultRowHeight="12.75" x14ac:dyDescent="0.2"/>
  <cols>
    <col min="1" max="5" width="16.5703125" style="257" customWidth="1"/>
    <col min="6" max="6" width="18.140625" style="257" customWidth="1"/>
    <col min="7" max="7" width="18.85546875" style="257" customWidth="1"/>
    <col min="8" max="8" width="2.5703125" style="257" customWidth="1"/>
    <col min="9" max="9" width="18.5703125" style="257" customWidth="1"/>
    <col min="10" max="10" width="122.5703125" style="257" customWidth="1"/>
    <col min="11" max="16384" width="9.140625" style="257"/>
  </cols>
  <sheetData>
    <row r="1" spans="1:10" ht="18" customHeight="1" x14ac:dyDescent="0.2">
      <c r="A1" s="943" t="str">
        <f>CONCATENATE('Basic Data Input'!B5," COUNTY, NEBRASKA")</f>
        <v>___________ COUNTY, NEBRASKA</v>
      </c>
      <c r="B1" s="943"/>
      <c r="C1" s="943"/>
      <c r="D1" s="943"/>
      <c r="E1" s="943"/>
      <c r="F1" s="943"/>
      <c r="G1" s="943"/>
      <c r="H1" s="201"/>
      <c r="I1" s="201"/>
    </row>
    <row r="2" spans="1:10" ht="9" customHeight="1" thickBot="1" x14ac:dyDescent="0.25">
      <c r="A2" s="198"/>
      <c r="B2" s="198"/>
      <c r="C2" s="198"/>
      <c r="D2" s="198"/>
      <c r="E2" s="198"/>
      <c r="F2" s="198"/>
      <c r="G2" s="198"/>
      <c r="H2" s="198"/>
      <c r="I2" s="198"/>
    </row>
    <row r="3" spans="1:10" ht="21" thickBot="1" x14ac:dyDescent="0.35">
      <c r="A3" s="944" t="s">
        <v>1</v>
      </c>
      <c r="B3" s="945"/>
      <c r="C3" s="945"/>
      <c r="D3" s="945"/>
      <c r="E3" s="945"/>
      <c r="F3" s="945"/>
      <c r="G3" s="946"/>
      <c r="H3" s="296"/>
      <c r="I3" s="297"/>
      <c r="J3" s="285" t="s">
        <v>1111</v>
      </c>
    </row>
    <row r="4" spans="1:10" ht="9" customHeight="1" x14ac:dyDescent="0.2">
      <c r="A4" s="198"/>
      <c r="B4" s="198"/>
      <c r="C4" s="198"/>
      <c r="D4" s="198"/>
      <c r="E4" s="198"/>
      <c r="F4" s="198"/>
      <c r="G4" s="198"/>
      <c r="H4" s="198"/>
      <c r="I4" s="198"/>
    </row>
    <row r="5" spans="1:10" ht="60.75" customHeight="1" x14ac:dyDescent="0.2">
      <c r="A5" s="940" t="str">
        <f>CONCATENATE("PUBLIC NOTICE is hereby given, in compliance with the provisions of State Statutes 13-501 to 13-513, that the governing body will meet on the ",'Basic Data Input'!B16," day of ",'Basic Data Input'!B17,", ",'Basic Data Input'!B18," at ",'Basic Data Input'!B19," o'clock, ",'Basic Data Input'!B20,"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Statutes 13-501 to 13-513, that the governing body will meet on the  day of , 2026 at  o'clock,  for the purpose of hearing support, opposition, criticism, suggestions or observations of taxpayers relating to the following proposed budget.  The budget detail is available at the office of the Clerk during regular business hours.</v>
      </c>
      <c r="B5" s="940"/>
      <c r="C5" s="940"/>
      <c r="D5" s="940"/>
      <c r="E5" s="940"/>
      <c r="F5" s="940"/>
      <c r="G5" s="940"/>
      <c r="H5" s="283"/>
      <c r="I5" s="283"/>
      <c r="J5" s="300" t="s">
        <v>1112</v>
      </c>
    </row>
    <row r="6" spans="1:10" ht="38.25" customHeight="1" x14ac:dyDescent="0.2">
      <c r="A6" s="298"/>
      <c r="B6" s="299" t="s">
        <v>2</v>
      </c>
      <c r="C6" s="299" t="s">
        <v>2</v>
      </c>
      <c r="D6" s="299" t="s">
        <v>3</v>
      </c>
      <c r="E6" s="947" t="s">
        <v>0</v>
      </c>
      <c r="F6" s="947" t="s">
        <v>1171</v>
      </c>
      <c r="G6" s="950" t="s">
        <v>1172</v>
      </c>
      <c r="H6" s="198"/>
      <c r="I6" s="198"/>
      <c r="J6" s="303" t="s">
        <v>1184</v>
      </c>
    </row>
    <row r="7" spans="1:10" ht="25.5" x14ac:dyDescent="0.2">
      <c r="A7" s="301" t="s">
        <v>4</v>
      </c>
      <c r="B7" s="302" t="s">
        <v>1593</v>
      </c>
      <c r="C7" s="302" t="s">
        <v>1594</v>
      </c>
      <c r="D7" s="302" t="s">
        <v>1595</v>
      </c>
      <c r="E7" s="948"/>
      <c r="F7" s="949"/>
      <c r="G7" s="951"/>
      <c r="H7" s="198"/>
      <c r="I7" s="201"/>
    </row>
    <row r="8" spans="1:10" ht="15.95" customHeight="1" x14ac:dyDescent="0.2">
      <c r="A8" s="304" t="s">
        <v>5</v>
      </c>
      <c r="B8" s="305"/>
      <c r="C8" s="305"/>
      <c r="D8" s="305"/>
      <c r="E8" s="305"/>
      <c r="F8" s="305"/>
      <c r="G8" s="506">
        <f>D8+E8-F8</f>
        <v>0</v>
      </c>
      <c r="H8" s="198"/>
      <c r="I8" s="201"/>
      <c r="J8" s="300" t="s">
        <v>1113</v>
      </c>
    </row>
    <row r="9" spans="1:10" ht="15.95" customHeight="1" x14ac:dyDescent="0.2">
      <c r="A9" s="304"/>
      <c r="B9" s="305"/>
      <c r="C9" s="305"/>
      <c r="D9" s="305"/>
      <c r="E9" s="305"/>
      <c r="F9" s="305"/>
      <c r="G9" s="506">
        <f t="shared" ref="G9:G22" si="0">D9+E9-F9</f>
        <v>0</v>
      </c>
      <c r="H9" s="198"/>
      <c r="I9" s="201"/>
      <c r="J9" s="939" t="s">
        <v>1368</v>
      </c>
    </row>
    <row r="10" spans="1:10" ht="15.95" customHeight="1" x14ac:dyDescent="0.2">
      <c r="A10" s="304"/>
      <c r="B10" s="305"/>
      <c r="C10" s="305"/>
      <c r="D10" s="305"/>
      <c r="E10" s="305"/>
      <c r="F10" s="305"/>
      <c r="G10" s="506">
        <f t="shared" si="0"/>
        <v>0</v>
      </c>
      <c r="H10" s="198"/>
      <c r="I10" s="201"/>
      <c r="J10" s="939"/>
    </row>
    <row r="11" spans="1:10" ht="15.95" customHeight="1" x14ac:dyDescent="0.2">
      <c r="A11" s="304"/>
      <c r="B11" s="305"/>
      <c r="C11" s="305"/>
      <c r="D11" s="305"/>
      <c r="E11" s="305"/>
      <c r="F11" s="305"/>
      <c r="G11" s="506">
        <f t="shared" si="0"/>
        <v>0</v>
      </c>
      <c r="H11" s="198"/>
      <c r="I11" s="198"/>
      <c r="J11" s="939"/>
    </row>
    <row r="12" spans="1:10" ht="15.95" customHeight="1" x14ac:dyDescent="0.2">
      <c r="A12" s="304"/>
      <c r="B12" s="305"/>
      <c r="C12" s="305"/>
      <c r="D12" s="305"/>
      <c r="E12" s="305"/>
      <c r="F12" s="305"/>
      <c r="G12" s="506">
        <f t="shared" si="0"/>
        <v>0</v>
      </c>
      <c r="H12" s="198"/>
      <c r="J12" s="306" t="s">
        <v>1114</v>
      </c>
    </row>
    <row r="13" spans="1:10" ht="15.95" customHeight="1" x14ac:dyDescent="0.2">
      <c r="A13" s="304"/>
      <c r="B13" s="305"/>
      <c r="C13" s="305"/>
      <c r="D13" s="305"/>
      <c r="E13" s="305"/>
      <c r="F13" s="305"/>
      <c r="G13" s="506">
        <f t="shared" si="0"/>
        <v>0</v>
      </c>
      <c r="H13" s="198"/>
      <c r="I13" s="198"/>
      <c r="J13" s="939" t="s">
        <v>1115</v>
      </c>
    </row>
    <row r="14" spans="1:10" ht="15.95" customHeight="1" x14ac:dyDescent="0.2">
      <c r="A14" s="304"/>
      <c r="B14" s="305"/>
      <c r="C14" s="305"/>
      <c r="D14" s="305"/>
      <c r="E14" s="305"/>
      <c r="F14" s="305"/>
      <c r="G14" s="506">
        <f t="shared" si="0"/>
        <v>0</v>
      </c>
      <c r="H14" s="198"/>
      <c r="I14" s="201"/>
      <c r="J14" s="939"/>
    </row>
    <row r="15" spans="1:10" ht="15.95" customHeight="1" x14ac:dyDescent="0.2">
      <c r="A15" s="304"/>
      <c r="B15" s="305"/>
      <c r="C15" s="305"/>
      <c r="D15" s="305"/>
      <c r="E15" s="305"/>
      <c r="F15" s="305"/>
      <c r="G15" s="506">
        <f t="shared" si="0"/>
        <v>0</v>
      </c>
      <c r="H15" s="198"/>
      <c r="I15" s="201"/>
      <c r="J15" s="939"/>
    </row>
    <row r="16" spans="1:10" ht="15.95" customHeight="1" x14ac:dyDescent="0.2">
      <c r="A16" s="304"/>
      <c r="B16" s="305"/>
      <c r="C16" s="305"/>
      <c r="D16" s="305"/>
      <c r="E16" s="305"/>
      <c r="F16" s="305"/>
      <c r="G16" s="506">
        <f t="shared" si="0"/>
        <v>0</v>
      </c>
      <c r="H16" s="198"/>
      <c r="I16" s="201"/>
      <c r="J16" s="384" t="s">
        <v>1306</v>
      </c>
    </row>
    <row r="17" spans="1:10" ht="15.95" customHeight="1" x14ac:dyDescent="0.2">
      <c r="A17" s="304"/>
      <c r="B17" s="305"/>
      <c r="C17" s="305"/>
      <c r="D17" s="305"/>
      <c r="E17" s="305"/>
      <c r="F17" s="305"/>
      <c r="G17" s="506">
        <f t="shared" si="0"/>
        <v>0</v>
      </c>
      <c r="H17" s="198"/>
      <c r="I17" s="201"/>
      <c r="J17" s="508" t="s">
        <v>1307</v>
      </c>
    </row>
    <row r="18" spans="1:10" ht="15.95" customHeight="1" x14ac:dyDescent="0.2">
      <c r="A18" s="304"/>
      <c r="B18" s="305"/>
      <c r="C18" s="305"/>
      <c r="D18" s="305"/>
      <c r="E18" s="305"/>
      <c r="F18" s="305"/>
      <c r="G18" s="506">
        <f t="shared" si="0"/>
        <v>0</v>
      </c>
      <c r="H18" s="198"/>
      <c r="I18" s="201"/>
      <c r="J18" s="941" t="s">
        <v>1308</v>
      </c>
    </row>
    <row r="19" spans="1:10" ht="15.95" customHeight="1" x14ac:dyDescent="0.2">
      <c r="A19" s="304"/>
      <c r="B19" s="305"/>
      <c r="C19" s="305"/>
      <c r="D19" s="305"/>
      <c r="E19" s="305"/>
      <c r="F19" s="305"/>
      <c r="G19" s="506">
        <f t="shared" si="0"/>
        <v>0</v>
      </c>
      <c r="H19" s="198"/>
      <c r="I19" s="198"/>
      <c r="J19" s="941"/>
    </row>
    <row r="20" spans="1:10" ht="15.95" customHeight="1" x14ac:dyDescent="0.2">
      <c r="A20" s="304"/>
      <c r="B20" s="305"/>
      <c r="C20" s="305"/>
      <c r="D20" s="305"/>
      <c r="E20" s="305"/>
      <c r="F20" s="305"/>
      <c r="G20" s="506">
        <f t="shared" si="0"/>
        <v>0</v>
      </c>
      <c r="H20" s="198"/>
      <c r="J20" s="941"/>
    </row>
    <row r="21" spans="1:10" x14ac:dyDescent="0.2">
      <c r="A21" s="304"/>
      <c r="B21" s="305"/>
      <c r="C21" s="305"/>
      <c r="D21" s="305"/>
      <c r="E21" s="305"/>
      <c r="F21" s="305"/>
      <c r="G21" s="506">
        <f t="shared" si="0"/>
        <v>0</v>
      </c>
      <c r="H21" s="198"/>
      <c r="I21" s="198"/>
      <c r="J21" s="508" t="s">
        <v>1309</v>
      </c>
    </row>
    <row r="22" spans="1:10" ht="15.95" customHeight="1" x14ac:dyDescent="0.2">
      <c r="A22" s="304"/>
      <c r="B22" s="305"/>
      <c r="C22" s="305"/>
      <c r="D22" s="305"/>
      <c r="E22" s="305"/>
      <c r="F22" s="305"/>
      <c r="G22" s="506">
        <f t="shared" si="0"/>
        <v>0</v>
      </c>
      <c r="H22" s="198"/>
      <c r="I22" s="198"/>
      <c r="J22" s="942" t="s">
        <v>1310</v>
      </c>
    </row>
    <row r="23" spans="1:10" ht="13.5" thickBot="1" x14ac:dyDescent="0.25">
      <c r="A23" s="307" t="s">
        <v>6</v>
      </c>
      <c r="B23" s="308">
        <f t="shared" ref="B23:G23" si="1">SUM(B8:B22)</f>
        <v>0</v>
      </c>
      <c r="C23" s="308">
        <f t="shared" si="1"/>
        <v>0</v>
      </c>
      <c r="D23" s="308">
        <f t="shared" si="1"/>
        <v>0</v>
      </c>
      <c r="E23" s="308">
        <f t="shared" si="1"/>
        <v>0</v>
      </c>
      <c r="F23" s="308">
        <f t="shared" si="1"/>
        <v>0</v>
      </c>
      <c r="G23" s="507">
        <f t="shared" si="1"/>
        <v>0</v>
      </c>
      <c r="H23" s="198"/>
      <c r="I23" s="198"/>
      <c r="J23" s="942"/>
    </row>
    <row r="24" spans="1:10" ht="8.25" customHeight="1" thickTop="1" x14ac:dyDescent="0.2">
      <c r="A24" s="198"/>
      <c r="B24" s="309"/>
      <c r="C24" s="309"/>
      <c r="D24" s="309"/>
      <c r="E24" s="309"/>
      <c r="F24" s="309"/>
      <c r="G24" s="309"/>
      <c r="H24" s="198"/>
      <c r="I24" s="198"/>
      <c r="J24" s="942"/>
    </row>
    <row r="25" spans="1:10" x14ac:dyDescent="0.2">
      <c r="A25" s="198"/>
      <c r="C25" s="309"/>
      <c r="D25" s="501"/>
      <c r="E25" s="502" t="s">
        <v>1173</v>
      </c>
      <c r="F25" s="546" t="s">
        <v>1174</v>
      </c>
      <c r="G25" s="503" t="s">
        <v>1175</v>
      </c>
      <c r="H25" s="198"/>
      <c r="I25" s="198"/>
      <c r="J25" s="384" t="s">
        <v>1311</v>
      </c>
    </row>
    <row r="26" spans="1:10" ht="13.5" thickBot="1" x14ac:dyDescent="0.25">
      <c r="A26" s="198"/>
      <c r="B26" s="309"/>
      <c r="C26" s="309"/>
      <c r="D26" s="502" t="s">
        <v>1176</v>
      </c>
      <c r="E26" s="504">
        <f>Cover!G27</f>
        <v>0</v>
      </c>
      <c r="F26" s="504">
        <f>Cover!J27</f>
        <v>0</v>
      </c>
      <c r="G26" s="505">
        <f>E26+F26</f>
        <v>0</v>
      </c>
      <c r="H26" s="198"/>
      <c r="I26" s="198"/>
      <c r="J26" s="509" t="s">
        <v>1312</v>
      </c>
    </row>
    <row r="27" spans="1:10" ht="8.25" customHeight="1" thickTop="1" x14ac:dyDescent="0.2">
      <c r="A27" s="198"/>
      <c r="B27" s="198"/>
      <c r="C27" s="198"/>
      <c r="D27" s="198"/>
      <c r="E27" s="198"/>
      <c r="F27" s="198"/>
      <c r="G27" s="198"/>
      <c r="H27" s="310"/>
      <c r="I27" s="310"/>
      <c r="J27" s="942" t="s">
        <v>1313</v>
      </c>
    </row>
    <row r="28" spans="1:10" x14ac:dyDescent="0.2">
      <c r="A28" s="198"/>
      <c r="B28" s="198"/>
      <c r="C28" s="198"/>
      <c r="D28" s="198"/>
      <c r="E28" s="198"/>
      <c r="F28" s="311" t="s">
        <v>1544</v>
      </c>
      <c r="G28" s="308">
        <f>'Authority Supporting Schedules'!H15</f>
        <v>0</v>
      </c>
      <c r="H28" s="310"/>
      <c r="I28" s="310"/>
      <c r="J28" s="942"/>
    </row>
    <row r="29" spans="1:10" ht="12.75" customHeight="1" thickBot="1" x14ac:dyDescent="0.25">
      <c r="A29" s="198"/>
      <c r="B29" s="198"/>
      <c r="C29" s="198"/>
      <c r="D29" s="198"/>
      <c r="E29" s="198"/>
      <c r="F29" s="198"/>
      <c r="G29" s="198"/>
      <c r="H29" s="312"/>
      <c r="I29" s="198"/>
      <c r="J29" s="942"/>
    </row>
    <row r="30" spans="1:10" ht="24" customHeight="1" thickBot="1" x14ac:dyDescent="0.25">
      <c r="A30" s="500" t="s">
        <v>7</v>
      </c>
      <c r="B30" s="313"/>
      <c r="C30" s="313"/>
      <c r="D30" s="313"/>
      <c r="E30" s="498"/>
      <c r="F30" s="313"/>
      <c r="G30" s="499"/>
      <c r="H30" s="312"/>
      <c r="I30" s="198"/>
      <c r="J30" s="509" t="s">
        <v>1314</v>
      </c>
    </row>
    <row r="31" spans="1:10" x14ac:dyDescent="0.2">
      <c r="A31" s="314"/>
      <c r="B31" s="310"/>
      <c r="C31" s="310"/>
      <c r="D31" s="310"/>
      <c r="E31" s="310"/>
      <c r="F31" s="310"/>
      <c r="G31" s="310"/>
      <c r="H31" s="312"/>
      <c r="I31" s="198"/>
      <c r="J31" s="942" t="s">
        <v>1315</v>
      </c>
    </row>
    <row r="32" spans="1:10" ht="63.75" customHeight="1" x14ac:dyDescent="0.2">
      <c r="A32" s="940" t="str">
        <f>CONCATENATE("PUBLIC NOTICE is hereby given, in compliance with the provisions of State Statute 77-1632, that the governing body will meet on the ",'Basic Data Input'!B23," day of ",'Basic Data Input'!B24,", ",'Basic Data Input'!B25," at ",'Basic Data Input'!B26," o'clock ", 'Basic Data Input'!B27," for the purpose of hearing support, opposition, criticism, suggestions or observations of taxpayers relating to setting the final tax request.")</f>
        <v>PUBLIC NOTICE is hereby given, in compliance with the provisions of State Statute 77-1632, that the governing body will meet on the  day of , 2026 at  o'clock  for the purpose of hearing support, opposition, criticism, suggestions or observations of taxpayers relating to setting the final tax request.</v>
      </c>
      <c r="B32" s="940"/>
      <c r="C32" s="940"/>
      <c r="D32" s="940"/>
      <c r="E32" s="940"/>
      <c r="F32" s="940"/>
      <c r="G32" s="940"/>
      <c r="H32" s="312"/>
      <c r="I32" s="198"/>
      <c r="J32" s="942"/>
    </row>
    <row r="33" spans="1:9" x14ac:dyDescent="0.2">
      <c r="A33" s="198"/>
      <c r="D33" s="496">
        <v>2025</v>
      </c>
      <c r="E33" s="496">
        <v>2026</v>
      </c>
      <c r="F33" s="497" t="s">
        <v>1177</v>
      </c>
      <c r="G33" s="315"/>
      <c r="H33" s="315"/>
      <c r="I33" s="315"/>
    </row>
    <row r="34" spans="1:9" x14ac:dyDescent="0.2">
      <c r="A34" s="198" t="s">
        <v>1178</v>
      </c>
      <c r="D34" s="325">
        <f>'Basic Data Input'!B11</f>
        <v>0</v>
      </c>
      <c r="E34" s="316">
        <f>D23</f>
        <v>0</v>
      </c>
      <c r="F34" s="317">
        <f>IFERROR((E34-D34)/D34,0)</f>
        <v>0</v>
      </c>
      <c r="G34" s="315"/>
      <c r="H34" s="315"/>
      <c r="I34" s="315"/>
    </row>
    <row r="35" spans="1:9" x14ac:dyDescent="0.2">
      <c r="A35" s="198" t="s">
        <v>1179</v>
      </c>
      <c r="D35" s="281">
        <f>'Basic Data Input'!B10</f>
        <v>0</v>
      </c>
      <c r="E35" s="281">
        <f>G23</f>
        <v>0</v>
      </c>
      <c r="F35" s="317">
        <f t="shared" ref="F35:F37" si="2">IFERROR((E35-D35)/D35,0)</f>
        <v>0</v>
      </c>
      <c r="G35" s="315"/>
      <c r="H35" s="315"/>
      <c r="I35" s="315"/>
    </row>
    <row r="36" spans="1:9" x14ac:dyDescent="0.2">
      <c r="A36" s="198" t="s">
        <v>1052</v>
      </c>
      <c r="D36" s="318">
        <f>'Basic Data Input'!B9</f>
        <v>0</v>
      </c>
      <c r="E36" s="319">
        <f>'Basic Data Input'!B8</f>
        <v>0</v>
      </c>
      <c r="F36" s="317">
        <f t="shared" si="2"/>
        <v>0</v>
      </c>
      <c r="G36" s="315"/>
      <c r="H36" s="315"/>
      <c r="I36" s="315"/>
    </row>
    <row r="37" spans="1:9" x14ac:dyDescent="0.2">
      <c r="A37" s="198" t="s">
        <v>1180</v>
      </c>
      <c r="D37" s="320">
        <f>'Basic Data Input'!B12</f>
        <v>0</v>
      </c>
      <c r="E37" s="524">
        <f>ROUND(IF(Cover!L27=0,0,(E35/E36)*100),6)</f>
        <v>0</v>
      </c>
      <c r="F37" s="317">
        <f t="shared" si="2"/>
        <v>0</v>
      </c>
      <c r="G37" s="315"/>
      <c r="H37" s="315"/>
      <c r="I37" s="315"/>
    </row>
    <row r="38" spans="1:9" ht="18" customHeight="1" x14ac:dyDescent="0.2">
      <c r="A38" s="198" t="s">
        <v>1181</v>
      </c>
      <c r="D38" s="524">
        <f>IF(Cover!L27=0,0,ROUND(((D35/E36)*100),6))</f>
        <v>0</v>
      </c>
      <c r="E38" s="198"/>
      <c r="G38" s="315"/>
      <c r="H38" s="315"/>
      <c r="I38" s="315"/>
    </row>
    <row r="39" spans="1:9" ht="18" customHeight="1" x14ac:dyDescent="0.2">
      <c r="A39" s="321"/>
      <c r="B39" s="322"/>
      <c r="C39" s="322"/>
      <c r="D39" s="322"/>
      <c r="E39" s="322"/>
      <c r="F39" s="315"/>
      <c r="G39" s="315"/>
      <c r="H39" s="315"/>
      <c r="I39" s="315"/>
    </row>
    <row r="40" spans="1:9" ht="18" customHeight="1" x14ac:dyDescent="0.2">
      <c r="A40" s="322"/>
      <c r="B40" s="322"/>
      <c r="C40" s="322"/>
      <c r="D40" s="322"/>
      <c r="E40" s="322"/>
      <c r="F40" s="315"/>
      <c r="G40" s="315"/>
      <c r="H40" s="315"/>
      <c r="I40" s="315"/>
    </row>
    <row r="41" spans="1:9" ht="18" customHeight="1" x14ac:dyDescent="0.25">
      <c r="A41" s="547" t="s">
        <v>1347</v>
      </c>
      <c r="B41" s="323"/>
      <c r="C41" s="322"/>
      <c r="D41" s="322"/>
      <c r="E41" s="322"/>
      <c r="F41" s="315"/>
      <c r="G41" s="315"/>
      <c r="H41" s="315"/>
      <c r="I41" s="315"/>
    </row>
    <row r="42" spans="1:9" ht="53.25" customHeight="1" x14ac:dyDescent="0.2">
      <c r="A42" s="933" t="s">
        <v>1345</v>
      </c>
      <c r="B42" s="933"/>
      <c r="C42" s="933"/>
      <c r="D42" s="933"/>
      <c r="E42" s="933"/>
      <c r="F42" s="933"/>
      <c r="G42" s="933"/>
      <c r="H42" s="933"/>
      <c r="I42" s="315"/>
    </row>
    <row r="43" spans="1:9" ht="46.5" customHeight="1" x14ac:dyDescent="0.2">
      <c r="A43" s="933" t="s">
        <v>1346</v>
      </c>
      <c r="B43" s="933"/>
      <c r="C43" s="933"/>
      <c r="D43" s="933"/>
      <c r="E43" s="933"/>
      <c r="F43" s="933"/>
      <c r="G43" s="933"/>
      <c r="H43" s="933"/>
      <c r="I43" s="315"/>
    </row>
    <row r="44" spans="1:9" ht="56.25" customHeight="1" x14ac:dyDescent="0.2">
      <c r="A44" s="933" t="s">
        <v>1348</v>
      </c>
      <c r="B44" s="933"/>
      <c r="C44" s="933"/>
      <c r="D44" s="933"/>
      <c r="E44" s="933"/>
      <c r="F44" s="933"/>
      <c r="G44" s="933"/>
      <c r="H44" s="933"/>
      <c r="I44" s="315"/>
    </row>
    <row r="45" spans="1:9" ht="18" customHeight="1" x14ac:dyDescent="0.2">
      <c r="A45" s="315"/>
      <c r="B45" s="548"/>
      <c r="C45" s="315"/>
      <c r="D45" s="315"/>
      <c r="E45" s="315"/>
      <c r="F45" s="315"/>
      <c r="G45" s="315"/>
      <c r="H45" s="315"/>
      <c r="I45" s="315"/>
    </row>
    <row r="46" spans="1:9" x14ac:dyDescent="0.2">
      <c r="A46" s="315"/>
      <c r="B46" s="548"/>
      <c r="C46" s="315"/>
      <c r="D46" s="315"/>
      <c r="E46" s="315"/>
      <c r="F46" s="315"/>
      <c r="G46" s="315"/>
      <c r="H46" s="315"/>
      <c r="I46" s="315"/>
    </row>
    <row r="47" spans="1:9" ht="20.100000000000001" customHeight="1" x14ac:dyDescent="0.2">
      <c r="A47" s="315"/>
      <c r="B47" s="549"/>
      <c r="C47" s="315"/>
      <c r="D47" s="315"/>
      <c r="E47" s="315"/>
      <c r="F47" s="315"/>
      <c r="G47" s="315"/>
      <c r="H47" s="315"/>
      <c r="I47" s="315"/>
    </row>
    <row r="48" spans="1:9" ht="20.100000000000001" customHeight="1" x14ac:dyDescent="0.25">
      <c r="A48" s="322"/>
      <c r="B48" s="323"/>
      <c r="C48" s="322"/>
      <c r="D48" s="322"/>
      <c r="E48" s="322"/>
      <c r="F48" s="315"/>
      <c r="G48" s="315"/>
      <c r="H48" s="315"/>
      <c r="I48" s="315"/>
    </row>
    <row r="49" spans="1:9" ht="20.100000000000001" customHeight="1" x14ac:dyDescent="0.2">
      <c r="A49" s="322"/>
      <c r="B49" s="321"/>
      <c r="C49" s="322"/>
      <c r="D49" s="322"/>
      <c r="E49" s="322"/>
      <c r="F49" s="315"/>
      <c r="G49" s="315"/>
      <c r="H49" s="315"/>
      <c r="I49" s="315"/>
    </row>
    <row r="50" spans="1:9" ht="20.100000000000001" customHeight="1" x14ac:dyDescent="0.2">
      <c r="A50" s="322"/>
      <c r="B50" s="321"/>
      <c r="C50" s="322"/>
      <c r="D50" s="322"/>
      <c r="E50" s="322"/>
      <c r="F50" s="315"/>
      <c r="G50" s="315"/>
      <c r="H50" s="315"/>
      <c r="I50" s="315"/>
    </row>
    <row r="51" spans="1:9" ht="27.95" customHeight="1" x14ac:dyDescent="0.2">
      <c r="A51" s="322"/>
      <c r="B51" s="321"/>
      <c r="C51" s="322"/>
      <c r="D51" s="322"/>
      <c r="E51" s="322"/>
      <c r="F51" s="315"/>
      <c r="G51" s="315"/>
      <c r="H51" s="315"/>
      <c r="I51" s="315"/>
    </row>
    <row r="52" spans="1:9" ht="14.25" x14ac:dyDescent="0.2">
      <c r="A52" s="322"/>
      <c r="B52" s="321"/>
      <c r="C52" s="322"/>
      <c r="D52" s="322"/>
      <c r="E52" s="322"/>
      <c r="F52" s="315"/>
      <c r="G52" s="315"/>
      <c r="H52" s="315"/>
      <c r="I52" s="315"/>
    </row>
    <row r="53" spans="1:9" ht="14.25" x14ac:dyDescent="0.2">
      <c r="A53" s="322"/>
      <c r="B53" s="321"/>
      <c r="C53" s="322"/>
      <c r="D53" s="322"/>
      <c r="E53" s="322"/>
      <c r="F53" s="315"/>
      <c r="G53" s="315"/>
      <c r="H53" s="315"/>
      <c r="I53" s="315"/>
    </row>
    <row r="54" spans="1:9" ht="15" x14ac:dyDescent="0.25">
      <c r="A54" s="322"/>
      <c r="B54" s="323"/>
      <c r="C54" s="321"/>
      <c r="D54" s="322"/>
      <c r="E54" s="322"/>
      <c r="F54" s="315"/>
      <c r="G54" s="315"/>
      <c r="H54" s="315"/>
      <c r="I54" s="315"/>
    </row>
    <row r="55" spans="1:9" ht="14.25" x14ac:dyDescent="0.2">
      <c r="A55" s="322"/>
      <c r="B55" s="322"/>
      <c r="C55" s="321"/>
      <c r="D55" s="322"/>
      <c r="E55" s="322"/>
      <c r="F55" s="315"/>
      <c r="G55" s="315"/>
      <c r="H55" s="315"/>
      <c r="I55" s="315"/>
    </row>
    <row r="56" spans="1:9" ht="14.25" x14ac:dyDescent="0.2">
      <c r="A56" s="322"/>
      <c r="B56" s="322"/>
      <c r="C56" s="322"/>
      <c r="D56" s="322"/>
      <c r="E56" s="322"/>
      <c r="F56" s="315"/>
      <c r="G56" s="315"/>
      <c r="H56" s="315"/>
      <c r="I56" s="315"/>
    </row>
    <row r="57" spans="1:9" ht="14.25" x14ac:dyDescent="0.2">
      <c r="A57" s="322"/>
      <c r="B57" s="322"/>
      <c r="C57" s="322"/>
      <c r="D57" s="322"/>
      <c r="E57" s="322"/>
      <c r="F57" s="315"/>
      <c r="G57" s="315"/>
      <c r="H57" s="315"/>
      <c r="I57" s="315"/>
    </row>
    <row r="58" spans="1:9" ht="14.25" x14ac:dyDescent="0.2">
      <c r="A58" s="322"/>
      <c r="B58" s="322"/>
      <c r="C58" s="322"/>
      <c r="D58" s="322"/>
      <c r="E58" s="322"/>
      <c r="F58" s="315"/>
      <c r="G58" s="315"/>
      <c r="H58" s="315"/>
      <c r="I58" s="315"/>
    </row>
    <row r="59" spans="1:9" ht="14.25" x14ac:dyDescent="0.2">
      <c r="A59" s="322"/>
      <c r="B59" s="322"/>
      <c r="C59" s="322"/>
      <c r="D59" s="322"/>
      <c r="E59" s="322"/>
      <c r="F59" s="315"/>
      <c r="G59" s="315"/>
      <c r="H59" s="315"/>
      <c r="I59" s="315"/>
    </row>
    <row r="60" spans="1:9" ht="14.25" x14ac:dyDescent="0.2">
      <c r="A60" s="322"/>
      <c r="B60" s="322"/>
      <c r="C60" s="322"/>
      <c r="D60" s="322"/>
      <c r="E60" s="322"/>
      <c r="F60" s="315"/>
      <c r="G60" s="315"/>
      <c r="H60" s="315"/>
      <c r="I60" s="315"/>
    </row>
    <row r="61" spans="1:9" ht="14.25" x14ac:dyDescent="0.2">
      <c r="A61" s="322"/>
      <c r="B61" s="322"/>
      <c r="C61" s="322"/>
      <c r="D61" s="322"/>
      <c r="E61" s="322"/>
      <c r="F61" s="315"/>
      <c r="G61" s="315"/>
      <c r="H61" s="315"/>
      <c r="I61" s="315"/>
    </row>
    <row r="62" spans="1:9" ht="14.25" x14ac:dyDescent="0.2">
      <c r="A62" s="322"/>
      <c r="B62" s="322"/>
      <c r="C62" s="322"/>
      <c r="D62" s="322"/>
      <c r="E62" s="322"/>
      <c r="F62" s="315"/>
      <c r="G62" s="315"/>
      <c r="H62" s="315"/>
      <c r="I62" s="315"/>
    </row>
    <row r="63" spans="1:9" ht="14.25" x14ac:dyDescent="0.2">
      <c r="A63" s="322"/>
      <c r="B63" s="322"/>
      <c r="C63" s="322"/>
      <c r="D63" s="322"/>
      <c r="E63" s="322"/>
      <c r="F63" s="315"/>
      <c r="G63" s="315"/>
      <c r="H63" s="315"/>
      <c r="I63" s="315"/>
    </row>
    <row r="64" spans="1:9" ht="14.25" x14ac:dyDescent="0.2">
      <c r="A64" s="322"/>
      <c r="B64" s="322"/>
      <c r="C64" s="322"/>
      <c r="D64" s="322"/>
      <c r="E64" s="322"/>
      <c r="F64" s="315"/>
      <c r="G64" s="315"/>
      <c r="H64" s="315"/>
      <c r="I64" s="315"/>
    </row>
    <row r="65" spans="1:9" ht="14.25" x14ac:dyDescent="0.2">
      <c r="A65" s="322"/>
      <c r="B65" s="322"/>
      <c r="C65" s="322"/>
      <c r="D65" s="322"/>
      <c r="E65" s="322"/>
      <c r="F65" s="315"/>
      <c r="G65" s="315"/>
      <c r="H65" s="315"/>
      <c r="I65" s="315"/>
    </row>
    <row r="66" spans="1:9" ht="14.25" x14ac:dyDescent="0.2">
      <c r="A66" s="322"/>
      <c r="B66" s="322"/>
      <c r="C66" s="322"/>
      <c r="D66" s="322"/>
      <c r="E66" s="322"/>
      <c r="F66" s="315"/>
      <c r="G66" s="315"/>
      <c r="H66" s="315"/>
      <c r="I66" s="315"/>
    </row>
    <row r="67" spans="1:9" ht="14.25" x14ac:dyDescent="0.2">
      <c r="A67" s="322"/>
      <c r="B67" s="322"/>
      <c r="C67" s="322"/>
      <c r="D67" s="322"/>
      <c r="E67" s="322"/>
      <c r="F67" s="315"/>
      <c r="G67" s="315"/>
      <c r="H67" s="315"/>
      <c r="I67" s="315"/>
    </row>
    <row r="68" spans="1:9" ht="14.25" x14ac:dyDescent="0.2">
      <c r="A68" s="322"/>
      <c r="B68" s="322"/>
      <c r="C68" s="322"/>
      <c r="D68" s="322"/>
      <c r="E68" s="322"/>
      <c r="F68" s="315"/>
      <c r="G68" s="315"/>
      <c r="H68" s="315"/>
      <c r="I68" s="315"/>
    </row>
    <row r="69" spans="1:9" ht="14.25" x14ac:dyDescent="0.2">
      <c r="A69" s="322"/>
      <c r="B69" s="322"/>
      <c r="C69" s="322"/>
      <c r="D69" s="322"/>
      <c r="E69" s="322"/>
      <c r="F69" s="315"/>
      <c r="G69" s="315"/>
      <c r="H69" s="315"/>
      <c r="I69" s="315"/>
    </row>
    <row r="70" spans="1:9" ht="14.25" x14ac:dyDescent="0.2">
      <c r="A70" s="322"/>
      <c r="B70" s="322"/>
      <c r="C70" s="322"/>
      <c r="D70" s="322"/>
      <c r="E70" s="322"/>
      <c r="F70" s="315"/>
      <c r="G70" s="315"/>
      <c r="H70" s="315"/>
      <c r="I70" s="315"/>
    </row>
    <row r="71" spans="1:9" ht="14.25" x14ac:dyDescent="0.2">
      <c r="A71" s="322"/>
      <c r="B71" s="322"/>
      <c r="C71" s="322"/>
      <c r="D71" s="322"/>
      <c r="E71" s="322"/>
      <c r="F71" s="315"/>
      <c r="G71" s="315"/>
      <c r="H71" s="315"/>
      <c r="I71" s="315"/>
    </row>
    <row r="72" spans="1:9" ht="14.25" x14ac:dyDescent="0.2">
      <c r="A72" s="322"/>
      <c r="B72" s="322"/>
      <c r="C72" s="322"/>
      <c r="D72" s="322"/>
      <c r="E72" s="322"/>
      <c r="F72" s="315"/>
      <c r="G72" s="315"/>
      <c r="H72" s="315"/>
      <c r="I72" s="315"/>
    </row>
    <row r="73" spans="1:9" ht="14.25" x14ac:dyDescent="0.2">
      <c r="A73" s="322"/>
      <c r="B73" s="322"/>
      <c r="C73" s="322"/>
      <c r="D73" s="322"/>
      <c r="E73" s="322"/>
      <c r="F73" s="315"/>
      <c r="G73" s="315"/>
      <c r="H73" s="315"/>
      <c r="I73" s="315"/>
    </row>
    <row r="74" spans="1:9" ht="14.25" x14ac:dyDescent="0.2">
      <c r="A74" s="322"/>
      <c r="B74" s="322"/>
      <c r="C74" s="322"/>
      <c r="D74" s="322"/>
      <c r="E74" s="322"/>
      <c r="F74" s="315"/>
      <c r="G74" s="315"/>
      <c r="H74" s="315"/>
      <c r="I74" s="315"/>
    </row>
    <row r="75" spans="1:9" ht="14.25" x14ac:dyDescent="0.2">
      <c r="A75" s="322"/>
      <c r="B75" s="322"/>
      <c r="C75" s="322"/>
      <c r="D75" s="322"/>
      <c r="E75" s="322"/>
      <c r="F75" s="315"/>
      <c r="G75" s="315"/>
      <c r="H75" s="315"/>
      <c r="I75" s="315"/>
    </row>
    <row r="76" spans="1:9" ht="14.25" x14ac:dyDescent="0.2">
      <c r="A76" s="322"/>
      <c r="B76" s="322"/>
      <c r="C76" s="322"/>
      <c r="D76" s="322"/>
      <c r="E76" s="322"/>
      <c r="F76" s="315"/>
      <c r="G76" s="315"/>
      <c r="H76" s="315"/>
      <c r="I76" s="315"/>
    </row>
    <row r="77" spans="1:9" ht="14.25" x14ac:dyDescent="0.2">
      <c r="A77" s="322"/>
      <c r="B77" s="322"/>
      <c r="C77" s="322"/>
      <c r="D77" s="322"/>
      <c r="E77" s="322"/>
      <c r="F77" s="315"/>
      <c r="G77" s="315"/>
      <c r="H77" s="315"/>
      <c r="I77" s="315"/>
    </row>
    <row r="78" spans="1:9" ht="14.25" x14ac:dyDescent="0.2">
      <c r="A78" s="322"/>
      <c r="B78" s="322"/>
      <c r="C78" s="322"/>
      <c r="D78" s="322"/>
      <c r="E78" s="322"/>
      <c r="F78" s="315"/>
      <c r="G78" s="315"/>
      <c r="H78" s="315"/>
      <c r="I78" s="315"/>
    </row>
    <row r="79" spans="1:9" ht="14.25" x14ac:dyDescent="0.2">
      <c r="A79" s="322"/>
      <c r="B79" s="322"/>
      <c r="C79" s="322"/>
      <c r="D79" s="322"/>
      <c r="E79" s="322"/>
      <c r="F79" s="315"/>
      <c r="G79" s="315"/>
      <c r="H79" s="315"/>
      <c r="I79" s="315"/>
    </row>
    <row r="80" spans="1:9" ht="14.25" x14ac:dyDescent="0.2">
      <c r="A80" s="322"/>
      <c r="B80" s="322"/>
      <c r="C80" s="322"/>
      <c r="D80" s="322"/>
      <c r="E80" s="322"/>
      <c r="F80" s="315"/>
      <c r="G80" s="315"/>
      <c r="H80" s="315"/>
      <c r="I80" s="315"/>
    </row>
    <row r="81" spans="1:9" ht="14.25" x14ac:dyDescent="0.2">
      <c r="A81" s="322"/>
      <c r="B81" s="322"/>
      <c r="C81" s="322"/>
      <c r="D81" s="322"/>
      <c r="E81" s="322"/>
      <c r="F81" s="315"/>
      <c r="G81" s="315"/>
      <c r="H81" s="315"/>
      <c r="I81" s="315"/>
    </row>
    <row r="82" spans="1:9" ht="14.25" x14ac:dyDescent="0.2">
      <c r="A82" s="322"/>
      <c r="B82" s="322"/>
      <c r="C82" s="322"/>
      <c r="D82" s="322"/>
      <c r="E82" s="322"/>
      <c r="F82" s="315"/>
      <c r="G82" s="315"/>
      <c r="H82" s="315"/>
      <c r="I82" s="315"/>
    </row>
    <row r="83" spans="1:9" ht="14.25" x14ac:dyDescent="0.2">
      <c r="A83" s="322"/>
      <c r="B83" s="322"/>
      <c r="C83" s="322"/>
      <c r="D83" s="322"/>
      <c r="E83" s="322"/>
      <c r="F83" s="315"/>
      <c r="G83" s="315"/>
      <c r="H83" s="315"/>
      <c r="I83" s="315"/>
    </row>
    <row r="84" spans="1:9" ht="14.25" x14ac:dyDescent="0.2">
      <c r="A84" s="322"/>
      <c r="B84" s="322"/>
      <c r="C84" s="322"/>
      <c r="D84" s="322"/>
      <c r="E84" s="322"/>
      <c r="F84" s="315"/>
      <c r="G84" s="315"/>
    </row>
    <row r="85" spans="1:9" ht="14.25" x14ac:dyDescent="0.2">
      <c r="A85" s="322"/>
      <c r="B85" s="322"/>
      <c r="C85" s="322"/>
      <c r="D85" s="322"/>
      <c r="E85" s="322"/>
      <c r="F85" s="315"/>
      <c r="G85" s="315"/>
    </row>
    <row r="86" spans="1:9" ht="14.25" x14ac:dyDescent="0.2">
      <c r="A86" s="322"/>
      <c r="B86" s="322"/>
      <c r="C86" s="322"/>
      <c r="D86" s="322"/>
      <c r="E86" s="322"/>
      <c r="F86" s="315"/>
      <c r="G86" s="315"/>
    </row>
    <row r="87" spans="1:9" ht="14.25" x14ac:dyDescent="0.2">
      <c r="A87" s="324"/>
      <c r="B87" s="324"/>
      <c r="C87" s="324"/>
      <c r="D87" s="324"/>
      <c r="E87" s="324"/>
    </row>
    <row r="88" spans="1:9" ht="14.25" x14ac:dyDescent="0.2">
      <c r="A88" s="324"/>
      <c r="B88" s="324"/>
      <c r="C88" s="324"/>
      <c r="D88" s="324"/>
      <c r="E88" s="324"/>
    </row>
    <row r="89" spans="1:9" ht="14.25" x14ac:dyDescent="0.2">
      <c r="A89" s="324"/>
      <c r="B89" s="324"/>
      <c r="C89" s="324"/>
      <c r="D89" s="324"/>
      <c r="E89" s="324"/>
    </row>
    <row r="90" spans="1:9" ht="14.25" x14ac:dyDescent="0.2">
      <c r="A90" s="324"/>
      <c r="B90" s="324"/>
      <c r="C90" s="324"/>
      <c r="D90" s="324"/>
      <c r="E90" s="324"/>
    </row>
    <row r="91" spans="1:9" ht="14.25" x14ac:dyDescent="0.2">
      <c r="A91" s="324"/>
      <c r="B91" s="324"/>
      <c r="C91" s="324"/>
      <c r="D91" s="324"/>
      <c r="E91" s="324"/>
    </row>
    <row r="92" spans="1:9" ht="14.25" x14ac:dyDescent="0.2">
      <c r="A92" s="324"/>
      <c r="B92" s="324"/>
      <c r="C92" s="324"/>
      <c r="D92" s="324"/>
      <c r="E92" s="324"/>
    </row>
    <row r="93" spans="1:9" ht="14.25" x14ac:dyDescent="0.2">
      <c r="A93" s="324"/>
      <c r="B93" s="324"/>
      <c r="C93" s="324"/>
      <c r="D93" s="324"/>
      <c r="E93" s="324"/>
    </row>
    <row r="94" spans="1:9" ht="14.25" x14ac:dyDescent="0.2">
      <c r="A94" s="324"/>
      <c r="B94" s="324"/>
      <c r="C94" s="324"/>
      <c r="D94" s="324"/>
      <c r="E94" s="324"/>
    </row>
    <row r="95" spans="1:9" ht="14.25" x14ac:dyDescent="0.2">
      <c r="A95" s="324"/>
      <c r="B95" s="324"/>
      <c r="C95" s="324"/>
      <c r="D95" s="324"/>
      <c r="E95" s="324"/>
    </row>
    <row r="96" spans="1:9" ht="14.25" x14ac:dyDescent="0.2">
      <c r="A96" s="324"/>
      <c r="B96" s="324"/>
      <c r="C96" s="324"/>
      <c r="D96" s="324"/>
      <c r="E96" s="324"/>
    </row>
    <row r="97" spans="1:5" ht="14.25" x14ac:dyDescent="0.2">
      <c r="A97" s="324"/>
      <c r="B97" s="324"/>
      <c r="C97" s="324"/>
      <c r="D97" s="324"/>
      <c r="E97" s="324"/>
    </row>
    <row r="98" spans="1:5" ht="14.25" x14ac:dyDescent="0.2">
      <c r="A98" s="324"/>
      <c r="B98" s="324"/>
      <c r="C98" s="324"/>
      <c r="D98" s="324"/>
      <c r="E98" s="324"/>
    </row>
    <row r="99" spans="1:5" ht="14.25" x14ac:dyDescent="0.2">
      <c r="A99" s="324"/>
      <c r="B99" s="324"/>
      <c r="C99" s="324"/>
      <c r="D99" s="324"/>
      <c r="E99" s="324"/>
    </row>
    <row r="100" spans="1:5" ht="14.25" x14ac:dyDescent="0.2">
      <c r="A100" s="324"/>
      <c r="B100" s="324"/>
      <c r="C100" s="324"/>
      <c r="D100" s="324"/>
      <c r="E100" s="324"/>
    </row>
    <row r="101" spans="1:5" ht="14.25" x14ac:dyDescent="0.2">
      <c r="A101" s="324"/>
      <c r="B101" s="324"/>
      <c r="C101" s="324"/>
      <c r="D101" s="324"/>
      <c r="E101" s="324"/>
    </row>
    <row r="102" spans="1:5" ht="14.25" x14ac:dyDescent="0.2">
      <c r="A102" s="324"/>
      <c r="B102" s="324"/>
      <c r="C102" s="324"/>
      <c r="D102" s="324"/>
      <c r="E102" s="324"/>
    </row>
    <row r="103" spans="1:5" ht="14.25" x14ac:dyDescent="0.2">
      <c r="A103" s="324"/>
      <c r="B103" s="324"/>
      <c r="C103" s="324"/>
      <c r="D103" s="324"/>
      <c r="E103" s="324"/>
    </row>
    <row r="104" spans="1:5" ht="14.25" x14ac:dyDescent="0.2">
      <c r="A104" s="324"/>
      <c r="B104" s="324"/>
      <c r="C104" s="324"/>
      <c r="D104" s="324"/>
      <c r="E104" s="324"/>
    </row>
    <row r="105" spans="1:5" ht="14.25" x14ac:dyDescent="0.2">
      <c r="A105" s="324"/>
      <c r="B105" s="324"/>
      <c r="C105" s="324"/>
      <c r="D105" s="324"/>
      <c r="E105" s="324"/>
    </row>
    <row r="106" spans="1:5" ht="14.25" x14ac:dyDescent="0.2">
      <c r="A106" s="324"/>
      <c r="B106" s="324"/>
      <c r="C106" s="324"/>
      <c r="D106" s="324"/>
      <c r="E106" s="324"/>
    </row>
    <row r="107" spans="1:5" ht="14.25" x14ac:dyDescent="0.2">
      <c r="A107" s="324"/>
      <c r="B107" s="324"/>
      <c r="C107" s="324"/>
      <c r="D107" s="324"/>
      <c r="E107" s="324"/>
    </row>
    <row r="108" spans="1:5" ht="14.25" x14ac:dyDescent="0.2">
      <c r="A108" s="324"/>
      <c r="B108" s="324"/>
      <c r="C108" s="324"/>
      <c r="D108" s="324"/>
      <c r="E108" s="324"/>
    </row>
    <row r="109" spans="1:5" ht="14.25" x14ac:dyDescent="0.2">
      <c r="A109" s="324"/>
      <c r="B109" s="324"/>
      <c r="C109" s="324"/>
      <c r="D109" s="324"/>
      <c r="E109" s="324"/>
    </row>
    <row r="110" spans="1:5" ht="14.25" x14ac:dyDescent="0.2">
      <c r="A110" s="324"/>
      <c r="B110" s="324"/>
      <c r="C110" s="324"/>
      <c r="D110" s="324"/>
      <c r="E110" s="324"/>
    </row>
    <row r="111" spans="1:5" ht="14.25" x14ac:dyDescent="0.2">
      <c r="A111" s="324"/>
      <c r="B111" s="324"/>
      <c r="C111" s="324"/>
      <c r="D111" s="324"/>
      <c r="E111" s="324"/>
    </row>
    <row r="112" spans="1:5" ht="14.25" x14ac:dyDescent="0.2">
      <c r="A112" s="324"/>
      <c r="B112" s="324"/>
      <c r="C112" s="324"/>
      <c r="D112" s="324"/>
      <c r="E112" s="324"/>
    </row>
    <row r="113" spans="1:5" ht="14.25" x14ac:dyDescent="0.2">
      <c r="A113" s="324"/>
      <c r="B113" s="324"/>
      <c r="C113" s="324"/>
      <c r="D113" s="324"/>
      <c r="E113" s="324"/>
    </row>
    <row r="114" spans="1:5" ht="14.25" x14ac:dyDescent="0.2">
      <c r="A114" s="324"/>
      <c r="B114" s="324"/>
      <c r="C114" s="324"/>
      <c r="D114" s="324"/>
      <c r="E114" s="324"/>
    </row>
    <row r="115" spans="1:5" ht="14.25" x14ac:dyDescent="0.2">
      <c r="A115" s="324"/>
      <c r="B115" s="324"/>
      <c r="C115" s="324"/>
      <c r="D115" s="324"/>
      <c r="E115" s="324"/>
    </row>
    <row r="116" spans="1:5" ht="14.25" x14ac:dyDescent="0.2">
      <c r="A116" s="324"/>
      <c r="B116" s="324"/>
      <c r="C116" s="324"/>
      <c r="D116" s="324"/>
      <c r="E116" s="324"/>
    </row>
    <row r="117" spans="1:5" ht="14.25" x14ac:dyDescent="0.2">
      <c r="A117" s="324"/>
      <c r="B117" s="324"/>
      <c r="C117" s="324"/>
      <c r="D117" s="324"/>
      <c r="E117" s="324"/>
    </row>
    <row r="118" spans="1:5" ht="14.25" x14ac:dyDescent="0.2">
      <c r="A118" s="324"/>
      <c r="B118" s="324"/>
      <c r="C118" s="324"/>
      <c r="D118" s="324"/>
      <c r="E118" s="324"/>
    </row>
    <row r="119" spans="1:5" ht="14.25" x14ac:dyDescent="0.2">
      <c r="A119" s="324"/>
      <c r="B119" s="324"/>
      <c r="C119" s="324"/>
      <c r="D119" s="324"/>
      <c r="E119" s="324"/>
    </row>
    <row r="120" spans="1:5" ht="14.25" x14ac:dyDescent="0.2">
      <c r="A120" s="324"/>
      <c r="B120" s="324"/>
      <c r="C120" s="324"/>
      <c r="D120" s="324"/>
      <c r="E120" s="324"/>
    </row>
    <row r="121" spans="1:5" ht="14.25" x14ac:dyDescent="0.2">
      <c r="A121" s="324"/>
      <c r="B121" s="324"/>
      <c r="C121" s="324"/>
      <c r="D121" s="324"/>
      <c r="E121" s="324"/>
    </row>
    <row r="122" spans="1:5" ht="14.25" x14ac:dyDescent="0.2">
      <c r="A122" s="324"/>
      <c r="B122" s="324"/>
      <c r="C122" s="324"/>
      <c r="D122" s="324"/>
      <c r="E122" s="324"/>
    </row>
    <row r="123" spans="1:5" ht="14.25" x14ac:dyDescent="0.2">
      <c r="A123" s="324"/>
      <c r="B123" s="324"/>
      <c r="C123" s="324"/>
      <c r="D123" s="324"/>
      <c r="E123" s="324"/>
    </row>
    <row r="124" spans="1:5" ht="14.25" x14ac:dyDescent="0.2">
      <c r="A124" s="324"/>
      <c r="B124" s="324"/>
      <c r="C124" s="324"/>
      <c r="D124" s="324"/>
      <c r="E124" s="324"/>
    </row>
    <row r="125" spans="1:5" ht="14.25" x14ac:dyDescent="0.2">
      <c r="A125" s="324"/>
      <c r="B125" s="324"/>
      <c r="C125" s="324"/>
      <c r="D125" s="324"/>
      <c r="E125" s="324"/>
    </row>
    <row r="126" spans="1:5" ht="14.25" x14ac:dyDescent="0.2">
      <c r="A126" s="324"/>
      <c r="B126" s="324"/>
      <c r="C126" s="324"/>
      <c r="D126" s="324"/>
      <c r="E126" s="324"/>
    </row>
    <row r="127" spans="1:5" ht="14.25" x14ac:dyDescent="0.2">
      <c r="A127" s="324"/>
      <c r="B127" s="324"/>
      <c r="C127" s="324"/>
      <c r="D127" s="324"/>
      <c r="E127" s="324"/>
    </row>
    <row r="128" spans="1:5" ht="14.25" x14ac:dyDescent="0.2">
      <c r="A128" s="324"/>
      <c r="B128" s="324"/>
      <c r="C128" s="324"/>
      <c r="D128" s="324"/>
      <c r="E128" s="324"/>
    </row>
    <row r="129" spans="1:5" ht="14.25" x14ac:dyDescent="0.2">
      <c r="A129" s="324"/>
      <c r="B129" s="324"/>
      <c r="C129" s="324"/>
      <c r="D129" s="324"/>
      <c r="E129" s="324"/>
    </row>
    <row r="130" spans="1:5" ht="14.25" x14ac:dyDescent="0.2">
      <c r="A130" s="324"/>
      <c r="B130" s="324"/>
      <c r="C130" s="324"/>
      <c r="D130" s="324"/>
      <c r="E130" s="324"/>
    </row>
    <row r="131" spans="1:5" ht="14.25" x14ac:dyDescent="0.2">
      <c r="A131" s="324"/>
      <c r="B131" s="324"/>
      <c r="C131" s="324"/>
      <c r="D131" s="324"/>
      <c r="E131" s="324"/>
    </row>
    <row r="132" spans="1:5" ht="14.25" x14ac:dyDescent="0.2">
      <c r="A132" s="324"/>
      <c r="B132" s="324"/>
      <c r="C132" s="324"/>
      <c r="D132" s="324"/>
      <c r="E132" s="324"/>
    </row>
    <row r="133" spans="1:5" ht="14.25" x14ac:dyDescent="0.2">
      <c r="A133" s="324"/>
      <c r="B133" s="324"/>
      <c r="C133" s="324"/>
      <c r="D133" s="324"/>
      <c r="E133" s="324"/>
    </row>
    <row r="134" spans="1:5" ht="14.25" x14ac:dyDescent="0.2">
      <c r="A134" s="324"/>
      <c r="B134" s="324"/>
      <c r="C134" s="324"/>
      <c r="D134" s="324"/>
      <c r="E134" s="324"/>
    </row>
    <row r="135" spans="1:5" ht="14.25" x14ac:dyDescent="0.2">
      <c r="A135" s="324"/>
      <c r="B135" s="324"/>
      <c r="C135" s="324"/>
      <c r="D135" s="324"/>
      <c r="E135" s="324"/>
    </row>
    <row r="136" spans="1:5" ht="14.25" x14ac:dyDescent="0.2">
      <c r="A136" s="324"/>
      <c r="B136" s="324"/>
      <c r="C136" s="324"/>
      <c r="D136" s="324"/>
      <c r="E136" s="324"/>
    </row>
    <row r="137" spans="1:5" ht="14.25" x14ac:dyDescent="0.2">
      <c r="A137" s="324"/>
      <c r="B137" s="324"/>
      <c r="C137" s="324"/>
      <c r="D137" s="324"/>
      <c r="E137" s="324"/>
    </row>
    <row r="138" spans="1:5" ht="14.25" x14ac:dyDescent="0.2">
      <c r="A138" s="324"/>
      <c r="B138" s="324"/>
      <c r="C138" s="324"/>
      <c r="D138" s="324"/>
      <c r="E138" s="324"/>
    </row>
    <row r="139" spans="1:5" ht="14.25" x14ac:dyDescent="0.2">
      <c r="A139" s="324"/>
      <c r="B139" s="324"/>
      <c r="C139" s="324"/>
      <c r="D139" s="324"/>
      <c r="E139" s="324"/>
    </row>
    <row r="140" spans="1:5" ht="14.25" x14ac:dyDescent="0.2">
      <c r="A140" s="324"/>
      <c r="B140" s="324"/>
      <c r="C140" s="324"/>
      <c r="D140" s="324"/>
      <c r="E140" s="324"/>
    </row>
    <row r="141" spans="1:5" ht="14.25" x14ac:dyDescent="0.2">
      <c r="A141" s="324"/>
      <c r="B141" s="324"/>
      <c r="C141" s="324"/>
      <c r="D141" s="324"/>
      <c r="E141" s="324"/>
    </row>
    <row r="142" spans="1:5" ht="14.25" x14ac:dyDescent="0.2">
      <c r="A142" s="324"/>
      <c r="B142" s="324"/>
      <c r="C142" s="324"/>
      <c r="D142" s="324"/>
      <c r="E142" s="324"/>
    </row>
    <row r="143" spans="1:5" ht="14.25" x14ac:dyDescent="0.2">
      <c r="A143" s="324"/>
      <c r="B143" s="324"/>
      <c r="C143" s="324"/>
      <c r="D143" s="324"/>
      <c r="E143" s="324"/>
    </row>
    <row r="144" spans="1:5" ht="14.25" x14ac:dyDescent="0.2">
      <c r="A144" s="324"/>
      <c r="B144" s="324"/>
      <c r="C144" s="324"/>
      <c r="D144" s="324"/>
      <c r="E144" s="324"/>
    </row>
    <row r="145" spans="1:5" ht="14.25" x14ac:dyDescent="0.2">
      <c r="A145" s="324"/>
      <c r="B145" s="324"/>
      <c r="C145" s="324"/>
      <c r="D145" s="324"/>
      <c r="E145" s="324"/>
    </row>
    <row r="146" spans="1:5" ht="14.25" x14ac:dyDescent="0.2">
      <c r="A146" s="324"/>
      <c r="B146" s="324"/>
      <c r="C146" s="324"/>
      <c r="D146" s="324"/>
      <c r="E146" s="324"/>
    </row>
    <row r="147" spans="1:5" ht="14.25" x14ac:dyDescent="0.2">
      <c r="A147" s="324"/>
      <c r="B147" s="324"/>
      <c r="C147" s="324"/>
      <c r="D147" s="324"/>
      <c r="E147" s="324"/>
    </row>
    <row r="148" spans="1:5" ht="14.25" x14ac:dyDescent="0.2">
      <c r="A148" s="324"/>
      <c r="B148" s="324"/>
      <c r="C148" s="324"/>
      <c r="D148" s="324"/>
      <c r="E148" s="324"/>
    </row>
    <row r="149" spans="1:5" ht="14.25" x14ac:dyDescent="0.2">
      <c r="A149" s="324"/>
      <c r="B149" s="324"/>
      <c r="C149" s="324"/>
      <c r="D149" s="324"/>
      <c r="E149" s="324"/>
    </row>
    <row r="150" spans="1:5" ht="14.25" x14ac:dyDescent="0.2">
      <c r="A150" s="324"/>
      <c r="B150" s="324"/>
      <c r="C150" s="324"/>
      <c r="D150" s="324"/>
      <c r="E150" s="324"/>
    </row>
    <row r="151" spans="1:5" ht="14.25" x14ac:dyDescent="0.2">
      <c r="A151" s="324"/>
      <c r="B151" s="324"/>
      <c r="C151" s="324"/>
      <c r="D151" s="324"/>
      <c r="E151" s="324"/>
    </row>
    <row r="152" spans="1:5" ht="14.25" x14ac:dyDescent="0.2">
      <c r="A152" s="324"/>
      <c r="B152" s="324"/>
      <c r="C152" s="324"/>
      <c r="D152" s="324"/>
      <c r="E152" s="324"/>
    </row>
    <row r="153" spans="1:5" ht="14.25" x14ac:dyDescent="0.2">
      <c r="A153" s="324"/>
      <c r="B153" s="324"/>
      <c r="C153" s="324"/>
      <c r="D153" s="324"/>
      <c r="E153" s="324"/>
    </row>
    <row r="154" spans="1:5" ht="14.25" x14ac:dyDescent="0.2">
      <c r="A154" s="324"/>
      <c r="B154" s="324"/>
      <c r="C154" s="324"/>
      <c r="D154" s="324"/>
      <c r="E154" s="324"/>
    </row>
    <row r="155" spans="1:5" ht="14.25" x14ac:dyDescent="0.2">
      <c r="A155" s="324"/>
      <c r="B155" s="324"/>
      <c r="C155" s="324"/>
      <c r="D155" s="324"/>
      <c r="E155" s="324"/>
    </row>
    <row r="156" spans="1:5" ht="14.25" x14ac:dyDescent="0.2">
      <c r="A156" s="324"/>
      <c r="B156" s="324"/>
      <c r="C156" s="324"/>
      <c r="D156" s="324"/>
      <c r="E156" s="324"/>
    </row>
    <row r="157" spans="1:5" ht="14.25" x14ac:dyDescent="0.2">
      <c r="A157" s="324"/>
      <c r="B157" s="324"/>
      <c r="C157" s="324"/>
      <c r="D157" s="324"/>
      <c r="E157" s="324"/>
    </row>
    <row r="158" spans="1:5" ht="14.25" x14ac:dyDescent="0.2">
      <c r="A158" s="324"/>
      <c r="B158" s="324"/>
      <c r="C158" s="324"/>
      <c r="D158" s="324"/>
      <c r="E158" s="324"/>
    </row>
    <row r="159" spans="1:5" ht="14.25" x14ac:dyDescent="0.2">
      <c r="A159" s="324"/>
      <c r="B159" s="324"/>
      <c r="C159" s="324"/>
      <c r="D159" s="324"/>
      <c r="E159" s="324"/>
    </row>
    <row r="160" spans="1:5" ht="14.25" x14ac:dyDescent="0.2">
      <c r="A160" s="324"/>
      <c r="B160" s="324"/>
      <c r="C160" s="324"/>
      <c r="D160" s="324"/>
      <c r="E160" s="324"/>
    </row>
    <row r="161" spans="1:5" ht="14.25" x14ac:dyDescent="0.2">
      <c r="A161" s="324"/>
      <c r="B161" s="324"/>
      <c r="C161" s="324"/>
      <c r="D161" s="324"/>
      <c r="E161" s="324"/>
    </row>
    <row r="162" spans="1:5" ht="14.25" x14ac:dyDescent="0.2">
      <c r="A162" s="324"/>
      <c r="B162" s="324"/>
      <c r="C162" s="324"/>
      <c r="D162" s="324"/>
      <c r="E162" s="324"/>
    </row>
    <row r="163" spans="1:5" ht="14.25" x14ac:dyDescent="0.2">
      <c r="A163" s="324"/>
      <c r="B163" s="324"/>
      <c r="C163" s="324"/>
      <c r="D163" s="324"/>
      <c r="E163" s="324"/>
    </row>
    <row r="164" spans="1:5" ht="14.25" x14ac:dyDescent="0.2">
      <c r="A164" s="324"/>
      <c r="B164" s="324"/>
      <c r="C164" s="324"/>
      <c r="D164" s="324"/>
      <c r="E164" s="324"/>
    </row>
    <row r="165" spans="1:5" ht="14.25" x14ac:dyDescent="0.2">
      <c r="A165" s="324"/>
      <c r="B165" s="324"/>
      <c r="C165" s="324"/>
      <c r="D165" s="324"/>
      <c r="E165" s="324"/>
    </row>
    <row r="166" spans="1:5" ht="14.25" x14ac:dyDescent="0.2">
      <c r="A166" s="324"/>
      <c r="B166" s="324"/>
      <c r="C166" s="324"/>
      <c r="D166" s="324"/>
      <c r="E166" s="324"/>
    </row>
    <row r="167" spans="1:5" ht="14.25" x14ac:dyDescent="0.2">
      <c r="A167" s="324"/>
      <c r="B167" s="324"/>
      <c r="C167" s="324"/>
      <c r="D167" s="324"/>
      <c r="E167" s="324"/>
    </row>
    <row r="168" spans="1:5" ht="14.25" x14ac:dyDescent="0.2">
      <c r="A168" s="324"/>
      <c r="B168" s="324"/>
      <c r="C168" s="324"/>
      <c r="D168" s="324"/>
      <c r="E168" s="324"/>
    </row>
    <row r="169" spans="1:5" ht="14.25" x14ac:dyDescent="0.2">
      <c r="A169" s="324"/>
      <c r="B169" s="324"/>
      <c r="C169" s="324"/>
      <c r="D169" s="324"/>
      <c r="E169" s="324"/>
    </row>
    <row r="170" spans="1:5" ht="14.25" x14ac:dyDescent="0.2">
      <c r="A170" s="324"/>
      <c r="B170" s="324"/>
      <c r="C170" s="324"/>
      <c r="D170" s="324"/>
      <c r="E170" s="324"/>
    </row>
    <row r="171" spans="1:5" ht="14.25" x14ac:dyDescent="0.2">
      <c r="A171" s="324"/>
      <c r="B171" s="324"/>
      <c r="C171" s="324"/>
      <c r="D171" s="324"/>
      <c r="E171" s="324"/>
    </row>
    <row r="172" spans="1:5" ht="14.25" x14ac:dyDescent="0.2">
      <c r="A172" s="324"/>
      <c r="B172" s="324"/>
      <c r="C172" s="324"/>
      <c r="D172" s="324"/>
      <c r="E172" s="324"/>
    </row>
    <row r="173" spans="1:5" ht="14.25" x14ac:dyDescent="0.2">
      <c r="A173" s="324"/>
      <c r="B173" s="324"/>
      <c r="C173" s="324"/>
      <c r="D173" s="324"/>
      <c r="E173" s="324"/>
    </row>
    <row r="174" spans="1:5" ht="14.25" x14ac:dyDescent="0.2">
      <c r="A174" s="324"/>
      <c r="B174" s="324"/>
      <c r="C174" s="324"/>
      <c r="D174" s="324"/>
      <c r="E174" s="324"/>
    </row>
    <row r="175" spans="1:5" ht="14.25" x14ac:dyDescent="0.2">
      <c r="A175" s="324"/>
      <c r="B175" s="324"/>
      <c r="C175" s="324"/>
      <c r="D175" s="324"/>
      <c r="E175" s="324"/>
    </row>
    <row r="176" spans="1:5" ht="14.25" x14ac:dyDescent="0.2">
      <c r="A176" s="324"/>
      <c r="B176" s="324"/>
      <c r="C176" s="324"/>
      <c r="D176" s="324"/>
      <c r="E176" s="324"/>
    </row>
    <row r="177" spans="1:5" ht="14.25" x14ac:dyDescent="0.2">
      <c r="A177" s="324"/>
      <c r="B177" s="324"/>
      <c r="C177" s="324"/>
      <c r="D177" s="324"/>
      <c r="E177" s="324"/>
    </row>
    <row r="178" spans="1:5" ht="14.25" x14ac:dyDescent="0.2">
      <c r="A178" s="324"/>
      <c r="B178" s="324"/>
      <c r="C178" s="324"/>
      <c r="D178" s="324"/>
      <c r="E178" s="324"/>
    </row>
    <row r="179" spans="1:5" ht="14.25" x14ac:dyDescent="0.2">
      <c r="A179" s="324"/>
      <c r="B179" s="324"/>
      <c r="C179" s="324"/>
      <c r="D179" s="324"/>
      <c r="E179" s="324"/>
    </row>
    <row r="180" spans="1:5" ht="14.25" x14ac:dyDescent="0.2">
      <c r="A180" s="324"/>
      <c r="B180" s="324"/>
      <c r="C180" s="324"/>
      <c r="D180" s="324"/>
      <c r="E180" s="324"/>
    </row>
    <row r="181" spans="1:5" ht="14.25" x14ac:dyDescent="0.2">
      <c r="A181" s="324"/>
      <c r="B181" s="324"/>
      <c r="C181" s="324"/>
      <c r="D181" s="324"/>
      <c r="E181" s="324"/>
    </row>
    <row r="182" spans="1:5" ht="14.25" x14ac:dyDescent="0.2">
      <c r="A182" s="324"/>
      <c r="B182" s="324"/>
      <c r="C182" s="324"/>
      <c r="D182" s="324"/>
      <c r="E182" s="324"/>
    </row>
    <row r="183" spans="1:5" ht="14.25" x14ac:dyDescent="0.2">
      <c r="A183" s="324"/>
      <c r="B183" s="324"/>
      <c r="C183" s="324"/>
      <c r="D183" s="324"/>
      <c r="E183" s="324"/>
    </row>
    <row r="184" spans="1:5" ht="14.25" x14ac:dyDescent="0.2">
      <c r="A184" s="324"/>
      <c r="B184" s="324"/>
      <c r="C184" s="324"/>
      <c r="D184" s="324"/>
      <c r="E184" s="324"/>
    </row>
    <row r="185" spans="1:5" ht="14.25" x14ac:dyDescent="0.2">
      <c r="A185" s="324"/>
      <c r="B185" s="324"/>
      <c r="C185" s="324"/>
      <c r="D185" s="324"/>
      <c r="E185" s="324"/>
    </row>
    <row r="186" spans="1:5" ht="14.25" x14ac:dyDescent="0.2">
      <c r="A186" s="324"/>
      <c r="B186" s="324"/>
      <c r="C186" s="324"/>
      <c r="D186" s="324"/>
      <c r="E186" s="324"/>
    </row>
    <row r="187" spans="1:5" ht="14.25" x14ac:dyDescent="0.2">
      <c r="A187" s="324"/>
      <c r="B187" s="324"/>
      <c r="C187" s="324"/>
      <c r="D187" s="324"/>
      <c r="E187" s="324"/>
    </row>
    <row r="188" spans="1:5" ht="14.25" x14ac:dyDescent="0.2">
      <c r="A188" s="324"/>
      <c r="B188" s="324"/>
      <c r="C188" s="324"/>
      <c r="D188" s="324"/>
      <c r="E188" s="324"/>
    </row>
    <row r="189" spans="1:5" ht="14.25" x14ac:dyDescent="0.2">
      <c r="A189" s="324"/>
      <c r="B189" s="324"/>
      <c r="C189" s="324"/>
      <c r="D189" s="324"/>
      <c r="E189" s="324"/>
    </row>
    <row r="190" spans="1:5" ht="14.25" x14ac:dyDescent="0.2">
      <c r="A190" s="324"/>
      <c r="B190" s="324"/>
      <c r="C190" s="324"/>
      <c r="D190" s="324"/>
      <c r="E190" s="324"/>
    </row>
    <row r="191" spans="1:5" ht="14.25" x14ac:dyDescent="0.2">
      <c r="A191" s="324"/>
      <c r="B191" s="324"/>
      <c r="C191" s="324"/>
      <c r="D191" s="324"/>
      <c r="E191" s="324"/>
    </row>
    <row r="192" spans="1:5" ht="14.25" x14ac:dyDescent="0.2">
      <c r="A192" s="324"/>
      <c r="B192" s="324"/>
      <c r="C192" s="324"/>
      <c r="D192" s="324"/>
      <c r="E192" s="324"/>
    </row>
    <row r="193" spans="1:5" ht="14.25" x14ac:dyDescent="0.2">
      <c r="A193" s="324"/>
      <c r="B193" s="324"/>
      <c r="C193" s="324"/>
      <c r="D193" s="324"/>
      <c r="E193" s="324"/>
    </row>
    <row r="194" spans="1:5" ht="14.25" x14ac:dyDescent="0.2">
      <c r="A194" s="324"/>
      <c r="B194" s="324"/>
      <c r="C194" s="324"/>
      <c r="D194" s="324"/>
      <c r="E194" s="324"/>
    </row>
    <row r="195" spans="1:5" ht="14.25" x14ac:dyDescent="0.2">
      <c r="A195" s="324"/>
      <c r="B195" s="324"/>
      <c r="C195" s="324"/>
      <c r="D195" s="324"/>
      <c r="E195" s="324"/>
    </row>
    <row r="196" spans="1:5" ht="14.25" x14ac:dyDescent="0.2">
      <c r="A196" s="324"/>
      <c r="B196" s="324"/>
      <c r="C196" s="324"/>
      <c r="D196" s="324"/>
      <c r="E196" s="324"/>
    </row>
    <row r="197" spans="1:5" ht="14.25" x14ac:dyDescent="0.2">
      <c r="A197" s="324"/>
      <c r="B197" s="324"/>
      <c r="C197" s="324"/>
      <c r="D197" s="324"/>
      <c r="E197" s="324"/>
    </row>
    <row r="198" spans="1:5" ht="14.25" x14ac:dyDescent="0.2">
      <c r="A198" s="324"/>
      <c r="B198" s="324"/>
      <c r="C198" s="324"/>
      <c r="D198" s="324"/>
      <c r="E198" s="324"/>
    </row>
    <row r="199" spans="1:5" ht="14.25" x14ac:dyDescent="0.2">
      <c r="A199" s="324"/>
      <c r="B199" s="324"/>
      <c r="C199" s="324"/>
      <c r="D199" s="324"/>
      <c r="E199" s="324"/>
    </row>
    <row r="200" spans="1:5" ht="14.25" x14ac:dyDescent="0.2">
      <c r="A200" s="324"/>
      <c r="B200" s="324"/>
      <c r="C200" s="324"/>
      <c r="D200" s="324"/>
      <c r="E200" s="324"/>
    </row>
    <row r="201" spans="1:5" ht="14.25" x14ac:dyDescent="0.2">
      <c r="A201" s="324"/>
      <c r="B201" s="324"/>
      <c r="C201" s="324"/>
      <c r="D201" s="324"/>
      <c r="E201" s="324"/>
    </row>
    <row r="202" spans="1:5" ht="14.25" x14ac:dyDescent="0.2">
      <c r="A202" s="324"/>
      <c r="B202" s="324"/>
      <c r="C202" s="324"/>
      <c r="D202" s="324"/>
      <c r="E202" s="324"/>
    </row>
    <row r="203" spans="1:5" ht="14.25" x14ac:dyDescent="0.2">
      <c r="A203" s="324"/>
      <c r="B203" s="324"/>
      <c r="C203" s="324"/>
      <c r="D203" s="324"/>
      <c r="E203" s="324"/>
    </row>
    <row r="204" spans="1:5" ht="14.25" x14ac:dyDescent="0.2">
      <c r="A204" s="324"/>
      <c r="B204" s="324"/>
      <c r="C204" s="324"/>
      <c r="D204" s="324"/>
      <c r="E204" s="324"/>
    </row>
    <row r="205" spans="1:5" ht="14.25" x14ac:dyDescent="0.2">
      <c r="A205" s="324"/>
      <c r="B205" s="324"/>
      <c r="C205" s="324"/>
      <c r="D205" s="324"/>
      <c r="E205" s="324"/>
    </row>
    <row r="206" spans="1:5" ht="14.25" x14ac:dyDescent="0.2">
      <c r="A206" s="324"/>
      <c r="B206" s="324"/>
      <c r="C206" s="324"/>
      <c r="D206" s="324"/>
      <c r="E206" s="324"/>
    </row>
    <row r="207" spans="1:5" ht="14.25" x14ac:dyDescent="0.2">
      <c r="A207" s="324"/>
      <c r="B207" s="324"/>
      <c r="C207" s="324"/>
      <c r="D207" s="324"/>
      <c r="E207" s="324"/>
    </row>
    <row r="208" spans="1:5" ht="14.25" x14ac:dyDescent="0.2">
      <c r="A208" s="324"/>
      <c r="B208" s="324"/>
      <c r="C208" s="324"/>
      <c r="D208" s="324"/>
      <c r="E208" s="324"/>
    </row>
    <row r="209" spans="1:5" ht="14.25" x14ac:dyDescent="0.2">
      <c r="A209" s="324"/>
      <c r="B209" s="324"/>
      <c r="C209" s="324"/>
      <c r="D209" s="324"/>
      <c r="E209" s="324"/>
    </row>
    <row r="210" spans="1:5" ht="14.25" x14ac:dyDescent="0.2">
      <c r="A210" s="324"/>
      <c r="B210" s="324"/>
      <c r="C210" s="324"/>
      <c r="D210" s="324"/>
      <c r="E210" s="324"/>
    </row>
    <row r="211" spans="1:5" ht="14.25" x14ac:dyDescent="0.2">
      <c r="A211" s="324"/>
      <c r="B211" s="324"/>
      <c r="C211" s="324"/>
      <c r="D211" s="324"/>
      <c r="E211" s="324"/>
    </row>
    <row r="212" spans="1:5" ht="14.25" x14ac:dyDescent="0.2">
      <c r="A212" s="324"/>
      <c r="B212" s="324"/>
      <c r="C212" s="324"/>
      <c r="D212" s="324"/>
      <c r="E212" s="324"/>
    </row>
    <row r="213" spans="1:5" ht="14.25" x14ac:dyDescent="0.2">
      <c r="A213" s="324"/>
      <c r="B213" s="324"/>
      <c r="C213" s="324"/>
      <c r="D213" s="324"/>
      <c r="E213" s="324"/>
    </row>
    <row r="214" spans="1:5" ht="14.25" x14ac:dyDescent="0.2">
      <c r="A214" s="324"/>
      <c r="B214" s="324"/>
      <c r="C214" s="324"/>
      <c r="D214" s="324"/>
      <c r="E214" s="324"/>
    </row>
    <row r="215" spans="1:5" ht="14.25" x14ac:dyDescent="0.2">
      <c r="A215" s="324"/>
      <c r="B215" s="324"/>
      <c r="C215" s="324"/>
      <c r="D215" s="324"/>
      <c r="E215" s="324"/>
    </row>
    <row r="216" spans="1:5" ht="14.25" x14ac:dyDescent="0.2">
      <c r="A216" s="324"/>
      <c r="B216" s="324"/>
      <c r="C216" s="324"/>
      <c r="D216" s="324"/>
      <c r="E216" s="324"/>
    </row>
    <row r="217" spans="1:5" ht="14.25" x14ac:dyDescent="0.2">
      <c r="A217" s="324"/>
      <c r="B217" s="324"/>
      <c r="C217" s="324"/>
      <c r="D217" s="324"/>
      <c r="E217" s="324"/>
    </row>
    <row r="218" spans="1:5" ht="14.25" x14ac:dyDescent="0.2">
      <c r="A218" s="324"/>
      <c r="B218" s="324"/>
      <c r="C218" s="324"/>
      <c r="D218" s="324"/>
      <c r="E218" s="324"/>
    </row>
    <row r="219" spans="1:5" ht="14.25" x14ac:dyDescent="0.2">
      <c r="A219" s="324"/>
      <c r="B219" s="324"/>
      <c r="C219" s="324"/>
      <c r="D219" s="324"/>
      <c r="E219" s="324"/>
    </row>
    <row r="220" spans="1:5" ht="14.25" x14ac:dyDescent="0.2">
      <c r="A220" s="324"/>
      <c r="B220" s="324"/>
      <c r="C220" s="324"/>
      <c r="D220" s="324"/>
      <c r="E220" s="324"/>
    </row>
    <row r="221" spans="1:5" ht="14.25" x14ac:dyDescent="0.2">
      <c r="A221" s="324"/>
      <c r="B221" s="324"/>
      <c r="C221" s="324"/>
      <c r="D221" s="324"/>
      <c r="E221" s="324"/>
    </row>
    <row r="222" spans="1:5" ht="14.25" x14ac:dyDescent="0.2">
      <c r="A222" s="324"/>
      <c r="B222" s="324"/>
      <c r="C222" s="324"/>
      <c r="D222" s="324"/>
      <c r="E222" s="324"/>
    </row>
    <row r="223" spans="1:5" ht="14.25" x14ac:dyDescent="0.2">
      <c r="A223" s="324"/>
      <c r="B223" s="324"/>
      <c r="C223" s="324"/>
      <c r="D223" s="324"/>
      <c r="E223" s="324"/>
    </row>
    <row r="224" spans="1:5" ht="14.25" x14ac:dyDescent="0.2">
      <c r="A224" s="324"/>
      <c r="B224" s="324"/>
      <c r="C224" s="324"/>
      <c r="D224" s="324"/>
      <c r="E224" s="324"/>
    </row>
    <row r="225" spans="1:5" ht="14.25" x14ac:dyDescent="0.2">
      <c r="A225" s="324"/>
      <c r="B225" s="324"/>
      <c r="C225" s="324"/>
      <c r="D225" s="324"/>
      <c r="E225" s="324"/>
    </row>
    <row r="226" spans="1:5" ht="14.25" x14ac:dyDescent="0.2">
      <c r="A226" s="324"/>
      <c r="B226" s="324"/>
      <c r="C226" s="324"/>
      <c r="D226" s="324"/>
      <c r="E226" s="324"/>
    </row>
    <row r="227" spans="1:5" ht="14.25" x14ac:dyDescent="0.2">
      <c r="A227" s="324"/>
      <c r="B227" s="324"/>
      <c r="C227" s="324"/>
      <c r="D227" s="324"/>
      <c r="E227" s="324"/>
    </row>
    <row r="228" spans="1:5" ht="14.25" x14ac:dyDescent="0.2">
      <c r="A228" s="324"/>
      <c r="B228" s="324"/>
      <c r="C228" s="324"/>
      <c r="D228" s="324"/>
      <c r="E228" s="324"/>
    </row>
    <row r="229" spans="1:5" ht="14.25" x14ac:dyDescent="0.2">
      <c r="A229" s="324"/>
      <c r="B229" s="324"/>
      <c r="C229" s="324"/>
      <c r="D229" s="324"/>
      <c r="E229" s="324"/>
    </row>
    <row r="230" spans="1:5" ht="14.25" x14ac:dyDescent="0.2">
      <c r="A230" s="324"/>
      <c r="B230" s="324"/>
      <c r="C230" s="324"/>
      <c r="D230" s="324"/>
      <c r="E230" s="324"/>
    </row>
    <row r="231" spans="1:5" ht="14.25" x14ac:dyDescent="0.2">
      <c r="A231" s="324"/>
      <c r="B231" s="324"/>
      <c r="C231" s="324"/>
      <c r="D231" s="324"/>
      <c r="E231" s="324"/>
    </row>
    <row r="232" spans="1:5" ht="14.25" x14ac:dyDescent="0.2">
      <c r="A232" s="324"/>
      <c r="B232" s="324"/>
      <c r="C232" s="324"/>
      <c r="D232" s="324"/>
      <c r="E232" s="324"/>
    </row>
    <row r="233" spans="1:5" ht="14.25" x14ac:dyDescent="0.2">
      <c r="A233" s="324"/>
      <c r="B233" s="324"/>
      <c r="C233" s="324"/>
      <c r="D233" s="324"/>
      <c r="E233" s="324"/>
    </row>
    <row r="234" spans="1:5" ht="14.25" x14ac:dyDescent="0.2">
      <c r="A234" s="324"/>
      <c r="B234" s="324"/>
      <c r="C234" s="324"/>
      <c r="D234" s="324"/>
      <c r="E234" s="324"/>
    </row>
    <row r="235" spans="1:5" ht="14.25" x14ac:dyDescent="0.2">
      <c r="A235" s="324"/>
      <c r="B235" s="324"/>
      <c r="C235" s="324"/>
      <c r="D235" s="324"/>
      <c r="E235" s="324"/>
    </row>
    <row r="236" spans="1:5" ht="14.25" x14ac:dyDescent="0.2">
      <c r="A236" s="324"/>
      <c r="B236" s="324"/>
      <c r="C236" s="324"/>
      <c r="D236" s="324"/>
      <c r="E236" s="324"/>
    </row>
    <row r="237" spans="1:5" ht="14.25" x14ac:dyDescent="0.2">
      <c r="A237" s="324"/>
      <c r="B237" s="324"/>
      <c r="C237" s="324"/>
      <c r="D237" s="324"/>
      <c r="E237" s="324"/>
    </row>
    <row r="238" spans="1:5" ht="14.25" x14ac:dyDescent="0.2">
      <c r="A238" s="324"/>
      <c r="B238" s="324"/>
      <c r="C238" s="324"/>
      <c r="D238" s="324"/>
      <c r="E238" s="324"/>
    </row>
    <row r="239" spans="1:5" ht="14.25" x14ac:dyDescent="0.2">
      <c r="A239" s="324"/>
      <c r="B239" s="324"/>
      <c r="C239" s="324"/>
      <c r="D239" s="324"/>
      <c r="E239" s="324"/>
    </row>
    <row r="240" spans="1:5" ht="14.25" x14ac:dyDescent="0.2">
      <c r="A240" s="324"/>
      <c r="B240" s="324"/>
      <c r="C240" s="324"/>
      <c r="D240" s="324"/>
      <c r="E240" s="324"/>
    </row>
    <row r="241" spans="1:5" ht="14.25" x14ac:dyDescent="0.2">
      <c r="A241" s="324"/>
      <c r="B241" s="324"/>
      <c r="C241" s="324"/>
      <c r="D241" s="324"/>
      <c r="E241" s="324"/>
    </row>
    <row r="242" spans="1:5" ht="14.25" x14ac:dyDescent="0.2">
      <c r="A242" s="324"/>
      <c r="B242" s="324"/>
      <c r="C242" s="324"/>
      <c r="D242" s="324"/>
      <c r="E242" s="324"/>
    </row>
    <row r="243" spans="1:5" ht="14.25" x14ac:dyDescent="0.2">
      <c r="A243" s="324"/>
      <c r="B243" s="324"/>
      <c r="C243" s="324"/>
      <c r="D243" s="324"/>
      <c r="E243" s="324"/>
    </row>
    <row r="244" spans="1:5" ht="14.25" x14ac:dyDescent="0.2">
      <c r="A244" s="324"/>
      <c r="B244" s="324"/>
      <c r="C244" s="324"/>
      <c r="D244" s="324"/>
      <c r="E244" s="324"/>
    </row>
    <row r="245" spans="1:5" ht="14.25" x14ac:dyDescent="0.2">
      <c r="A245" s="324"/>
      <c r="B245" s="324"/>
      <c r="C245" s="324"/>
      <c r="D245" s="324"/>
      <c r="E245" s="324"/>
    </row>
    <row r="246" spans="1:5" ht="14.25" x14ac:dyDescent="0.2">
      <c r="A246" s="324"/>
      <c r="B246" s="324"/>
      <c r="C246" s="324"/>
      <c r="D246" s="324"/>
      <c r="E246" s="324"/>
    </row>
    <row r="247" spans="1:5" ht="14.25" x14ac:dyDescent="0.2">
      <c r="A247" s="324"/>
      <c r="B247" s="324"/>
      <c r="C247" s="324"/>
      <c r="D247" s="324"/>
      <c r="E247" s="324"/>
    </row>
    <row r="248" spans="1:5" ht="14.25" x14ac:dyDescent="0.2">
      <c r="A248" s="324"/>
      <c r="B248" s="324"/>
      <c r="C248" s="324"/>
      <c r="D248" s="324"/>
      <c r="E248" s="324"/>
    </row>
    <row r="249" spans="1:5" ht="14.25" x14ac:dyDescent="0.2">
      <c r="A249" s="324"/>
      <c r="B249" s="324"/>
      <c r="C249" s="324"/>
      <c r="D249" s="324"/>
      <c r="E249" s="324"/>
    </row>
    <row r="250" spans="1:5" ht="14.25" x14ac:dyDescent="0.2">
      <c r="A250" s="324"/>
      <c r="B250" s="324"/>
      <c r="C250" s="324"/>
      <c r="D250" s="324"/>
      <c r="E250" s="324"/>
    </row>
    <row r="251" spans="1:5" ht="14.25" x14ac:dyDescent="0.2">
      <c r="A251" s="324"/>
      <c r="B251" s="324"/>
      <c r="C251" s="324"/>
      <c r="D251" s="324"/>
      <c r="E251" s="324"/>
    </row>
    <row r="252" spans="1:5" ht="14.25" x14ac:dyDescent="0.2">
      <c r="A252" s="324"/>
      <c r="B252" s="324"/>
      <c r="C252" s="324"/>
      <c r="D252" s="324"/>
      <c r="E252" s="324"/>
    </row>
    <row r="253" spans="1:5" ht="14.25" x14ac:dyDescent="0.2">
      <c r="A253" s="324"/>
      <c r="B253" s="324"/>
      <c r="C253" s="324"/>
      <c r="D253" s="324"/>
      <c r="E253" s="324"/>
    </row>
    <row r="254" spans="1:5" ht="14.25" x14ac:dyDescent="0.2">
      <c r="A254" s="324"/>
      <c r="B254" s="324"/>
      <c r="C254" s="324"/>
      <c r="D254" s="324"/>
      <c r="E254" s="324"/>
    </row>
    <row r="255" spans="1:5" ht="14.25" x14ac:dyDescent="0.2">
      <c r="A255" s="324"/>
      <c r="B255" s="324"/>
      <c r="C255" s="324"/>
      <c r="D255" s="324"/>
      <c r="E255" s="324"/>
    </row>
    <row r="256" spans="1:5" ht="14.25" x14ac:dyDescent="0.2">
      <c r="A256" s="324"/>
      <c r="B256" s="324"/>
      <c r="C256" s="324"/>
      <c r="D256" s="324"/>
      <c r="E256" s="324"/>
    </row>
    <row r="257" spans="1:5" ht="14.25" x14ac:dyDescent="0.2">
      <c r="A257" s="324"/>
      <c r="B257" s="324"/>
      <c r="C257" s="324"/>
      <c r="D257" s="324"/>
      <c r="E257" s="324"/>
    </row>
    <row r="258" spans="1:5" ht="14.25" x14ac:dyDescent="0.2">
      <c r="A258" s="324"/>
      <c r="B258" s="324"/>
      <c r="C258" s="324"/>
      <c r="D258" s="324"/>
      <c r="E258" s="324"/>
    </row>
    <row r="259" spans="1:5" ht="14.25" x14ac:dyDescent="0.2">
      <c r="A259" s="324"/>
      <c r="B259" s="324"/>
      <c r="C259" s="324"/>
      <c r="D259" s="324"/>
      <c r="E259" s="324"/>
    </row>
    <row r="260" spans="1:5" ht="14.25" x14ac:dyDescent="0.2">
      <c r="A260" s="324"/>
      <c r="B260" s="324"/>
      <c r="C260" s="324"/>
      <c r="D260" s="324"/>
      <c r="E260" s="324"/>
    </row>
    <row r="261" spans="1:5" ht="14.25" x14ac:dyDescent="0.2">
      <c r="A261" s="324"/>
      <c r="B261" s="324"/>
      <c r="C261" s="324"/>
      <c r="D261" s="324"/>
      <c r="E261" s="324"/>
    </row>
    <row r="262" spans="1:5" ht="14.25" x14ac:dyDescent="0.2">
      <c r="A262" s="324"/>
      <c r="B262" s="324"/>
      <c r="C262" s="324"/>
      <c r="D262" s="324"/>
      <c r="E262" s="324"/>
    </row>
    <row r="263" spans="1:5" ht="14.25" x14ac:dyDescent="0.2">
      <c r="A263" s="324"/>
      <c r="B263" s="324"/>
      <c r="C263" s="324"/>
      <c r="D263" s="324"/>
      <c r="E263" s="324"/>
    </row>
    <row r="264" spans="1:5" ht="14.25" x14ac:dyDescent="0.2">
      <c r="A264" s="324"/>
      <c r="B264" s="324"/>
      <c r="C264" s="324"/>
      <c r="D264" s="324"/>
      <c r="E264" s="324"/>
    </row>
    <row r="265" spans="1:5" ht="14.25" x14ac:dyDescent="0.2">
      <c r="A265" s="324"/>
      <c r="B265" s="324"/>
      <c r="C265" s="324"/>
      <c r="D265" s="324"/>
      <c r="E265" s="324"/>
    </row>
    <row r="266" spans="1:5" ht="14.25" x14ac:dyDescent="0.2">
      <c r="A266" s="324"/>
      <c r="B266" s="324"/>
      <c r="C266" s="324"/>
      <c r="D266" s="324"/>
      <c r="E266" s="324"/>
    </row>
    <row r="267" spans="1:5" ht="14.25" x14ac:dyDescent="0.2">
      <c r="A267" s="324"/>
      <c r="B267" s="324"/>
      <c r="C267" s="324"/>
      <c r="D267" s="324"/>
      <c r="E267" s="324"/>
    </row>
    <row r="268" spans="1:5" ht="14.25" x14ac:dyDescent="0.2">
      <c r="A268" s="324"/>
      <c r="B268" s="324"/>
      <c r="C268" s="324"/>
      <c r="D268" s="324"/>
      <c r="E268" s="324"/>
    </row>
    <row r="269" spans="1:5" ht="14.25" x14ac:dyDescent="0.2">
      <c r="A269" s="324"/>
      <c r="B269" s="324"/>
      <c r="C269" s="324"/>
      <c r="D269" s="324"/>
      <c r="E269" s="324"/>
    </row>
    <row r="270" spans="1:5" ht="14.25" x14ac:dyDescent="0.2">
      <c r="A270" s="324"/>
      <c r="B270" s="324"/>
      <c r="C270" s="324"/>
      <c r="D270" s="324"/>
      <c r="E270" s="324"/>
    </row>
    <row r="271" spans="1:5" ht="14.25" x14ac:dyDescent="0.2">
      <c r="A271" s="324"/>
      <c r="B271" s="324"/>
      <c r="C271" s="324"/>
      <c r="D271" s="324"/>
      <c r="E271" s="324"/>
    </row>
    <row r="272" spans="1:5" ht="14.25" x14ac:dyDescent="0.2">
      <c r="A272" s="324"/>
      <c r="B272" s="324"/>
      <c r="C272" s="324"/>
      <c r="D272" s="324"/>
      <c r="E272" s="324"/>
    </row>
    <row r="273" spans="1:5" ht="14.25" x14ac:dyDescent="0.2">
      <c r="A273" s="324"/>
      <c r="B273" s="324"/>
      <c r="C273" s="324"/>
      <c r="D273" s="324"/>
      <c r="E273" s="324"/>
    </row>
    <row r="274" spans="1:5" ht="14.25" x14ac:dyDescent="0.2">
      <c r="A274" s="324"/>
      <c r="B274" s="324"/>
      <c r="C274" s="324"/>
      <c r="D274" s="324"/>
      <c r="E274" s="324"/>
    </row>
    <row r="275" spans="1:5" ht="14.25" x14ac:dyDescent="0.2">
      <c r="A275" s="324"/>
      <c r="B275" s="324"/>
      <c r="C275" s="324"/>
      <c r="D275" s="324"/>
      <c r="E275" s="324"/>
    </row>
    <row r="276" spans="1:5" ht="14.25" x14ac:dyDescent="0.2">
      <c r="A276" s="324"/>
      <c r="B276" s="324"/>
      <c r="C276" s="324"/>
      <c r="D276" s="324"/>
      <c r="E276" s="324"/>
    </row>
    <row r="277" spans="1:5" ht="14.25" x14ac:dyDescent="0.2">
      <c r="A277" s="324"/>
      <c r="B277" s="324"/>
      <c r="C277" s="324"/>
      <c r="D277" s="324"/>
      <c r="E277" s="324"/>
    </row>
    <row r="278" spans="1:5" ht="14.25" x14ac:dyDescent="0.2">
      <c r="A278" s="324"/>
      <c r="B278" s="324"/>
      <c r="C278" s="324"/>
      <c r="D278" s="324"/>
      <c r="E278" s="324"/>
    </row>
    <row r="279" spans="1:5" ht="14.25" x14ac:dyDescent="0.2">
      <c r="A279" s="324"/>
      <c r="B279" s="324"/>
      <c r="C279" s="324"/>
      <c r="D279" s="324"/>
      <c r="E279" s="324"/>
    </row>
    <row r="280" spans="1:5" ht="14.25" x14ac:dyDescent="0.2">
      <c r="A280" s="324"/>
      <c r="B280" s="324"/>
      <c r="C280" s="324"/>
      <c r="D280" s="324"/>
      <c r="E280" s="324"/>
    </row>
    <row r="281" spans="1:5" ht="14.25" x14ac:dyDescent="0.2">
      <c r="A281" s="324"/>
      <c r="B281" s="324"/>
      <c r="C281" s="324"/>
      <c r="D281" s="324"/>
      <c r="E281" s="324"/>
    </row>
    <row r="282" spans="1:5" ht="14.25" x14ac:dyDescent="0.2">
      <c r="A282" s="324"/>
      <c r="B282" s="324"/>
      <c r="C282" s="324"/>
      <c r="D282" s="324"/>
      <c r="E282" s="324"/>
    </row>
    <row r="283" spans="1:5" ht="14.25" x14ac:dyDescent="0.2">
      <c r="A283" s="324"/>
      <c r="B283" s="324"/>
      <c r="C283" s="324"/>
      <c r="D283" s="324"/>
      <c r="E283" s="324"/>
    </row>
    <row r="284" spans="1:5" ht="14.25" x14ac:dyDescent="0.2">
      <c r="A284" s="324"/>
      <c r="B284" s="324"/>
      <c r="C284" s="324"/>
      <c r="D284" s="324"/>
      <c r="E284" s="324"/>
    </row>
    <row r="285" spans="1:5" ht="14.25" x14ac:dyDescent="0.2">
      <c r="A285" s="324"/>
      <c r="B285" s="324"/>
      <c r="C285" s="324"/>
      <c r="D285" s="324"/>
      <c r="E285" s="324"/>
    </row>
    <row r="286" spans="1:5" ht="14.25" x14ac:dyDescent="0.2">
      <c r="A286" s="324"/>
      <c r="B286" s="324"/>
      <c r="C286" s="324"/>
      <c r="D286" s="324"/>
      <c r="E286" s="324"/>
    </row>
    <row r="287" spans="1:5" ht="14.25" x14ac:dyDescent="0.2">
      <c r="A287" s="324"/>
      <c r="B287" s="324"/>
      <c r="C287" s="324"/>
      <c r="D287" s="324"/>
      <c r="E287" s="324"/>
    </row>
    <row r="288" spans="1:5" ht="14.25" x14ac:dyDescent="0.2">
      <c r="A288" s="324"/>
      <c r="B288" s="324"/>
      <c r="C288" s="324"/>
      <c r="D288" s="324"/>
      <c r="E288" s="324"/>
    </row>
    <row r="289" spans="1:5" ht="14.25" x14ac:dyDescent="0.2">
      <c r="A289" s="324"/>
      <c r="B289" s="324"/>
      <c r="C289" s="324"/>
      <c r="D289" s="324"/>
      <c r="E289" s="324"/>
    </row>
    <row r="290" spans="1:5" ht="14.25" x14ac:dyDescent="0.2">
      <c r="A290" s="324"/>
      <c r="B290" s="324"/>
      <c r="C290" s="324"/>
      <c r="D290" s="324"/>
      <c r="E290" s="324"/>
    </row>
    <row r="291" spans="1:5" ht="14.25" x14ac:dyDescent="0.2">
      <c r="A291" s="324"/>
      <c r="B291" s="324"/>
      <c r="C291" s="324"/>
      <c r="D291" s="324"/>
      <c r="E291" s="324"/>
    </row>
    <row r="292" spans="1:5" ht="14.25" x14ac:dyDescent="0.2">
      <c r="A292" s="324"/>
      <c r="B292" s="324"/>
      <c r="C292" s="324"/>
      <c r="D292" s="324"/>
      <c r="E292" s="324"/>
    </row>
    <row r="293" spans="1:5" ht="14.25" x14ac:dyDescent="0.2">
      <c r="A293" s="324"/>
      <c r="B293" s="324"/>
      <c r="C293" s="324"/>
      <c r="D293" s="324"/>
      <c r="E293" s="324"/>
    </row>
    <row r="294" spans="1:5" ht="14.25" x14ac:dyDescent="0.2">
      <c r="A294" s="324"/>
      <c r="B294" s="324"/>
      <c r="C294" s="324"/>
      <c r="D294" s="324"/>
      <c r="E294" s="324"/>
    </row>
    <row r="295" spans="1:5" ht="14.25" x14ac:dyDescent="0.2">
      <c r="A295" s="324"/>
      <c r="B295" s="324"/>
      <c r="C295" s="324"/>
      <c r="D295" s="324"/>
      <c r="E295" s="324"/>
    </row>
    <row r="296" spans="1:5" ht="14.25" x14ac:dyDescent="0.2">
      <c r="A296" s="324"/>
      <c r="B296" s="324"/>
      <c r="C296" s="324"/>
      <c r="D296" s="324"/>
      <c r="E296" s="324"/>
    </row>
    <row r="297" spans="1:5" ht="14.25" x14ac:dyDescent="0.2">
      <c r="A297" s="324"/>
      <c r="B297" s="324"/>
      <c r="C297" s="324"/>
      <c r="D297" s="324"/>
      <c r="E297" s="324"/>
    </row>
    <row r="298" spans="1:5" ht="14.25" x14ac:dyDescent="0.2">
      <c r="A298" s="324"/>
      <c r="B298" s="324"/>
      <c r="C298" s="324"/>
      <c r="D298" s="324"/>
      <c r="E298" s="324"/>
    </row>
    <row r="299" spans="1:5" ht="14.25" x14ac:dyDescent="0.2">
      <c r="A299" s="324"/>
      <c r="B299" s="324"/>
      <c r="C299" s="324"/>
      <c r="D299" s="324"/>
      <c r="E299" s="324"/>
    </row>
    <row r="300" spans="1:5" ht="14.25" x14ac:dyDescent="0.2">
      <c r="A300" s="324"/>
      <c r="B300" s="324"/>
      <c r="C300" s="324"/>
      <c r="D300" s="324"/>
      <c r="E300" s="324"/>
    </row>
    <row r="301" spans="1:5" ht="14.25" x14ac:dyDescent="0.2">
      <c r="A301" s="324"/>
      <c r="B301" s="324"/>
      <c r="C301" s="324"/>
      <c r="D301" s="324"/>
      <c r="E301" s="324"/>
    </row>
    <row r="302" spans="1:5" ht="14.25" x14ac:dyDescent="0.2">
      <c r="A302" s="324"/>
      <c r="B302" s="324"/>
      <c r="C302" s="324"/>
      <c r="D302" s="324"/>
      <c r="E302" s="324"/>
    </row>
    <row r="303" spans="1:5" ht="14.25" x14ac:dyDescent="0.2">
      <c r="A303" s="324"/>
      <c r="B303" s="324"/>
      <c r="C303" s="324"/>
      <c r="D303" s="324"/>
      <c r="E303" s="324"/>
    </row>
    <row r="304" spans="1:5" ht="14.25" x14ac:dyDescent="0.2">
      <c r="A304" s="324"/>
      <c r="B304" s="324"/>
      <c r="C304" s="324"/>
      <c r="D304" s="324"/>
      <c r="E304" s="324"/>
    </row>
    <row r="305" spans="1:5" ht="14.25" x14ac:dyDescent="0.2">
      <c r="A305" s="324"/>
      <c r="B305" s="324"/>
      <c r="C305" s="324"/>
      <c r="D305" s="324"/>
      <c r="E305" s="324"/>
    </row>
    <row r="306" spans="1:5" ht="14.25" x14ac:dyDescent="0.2">
      <c r="A306" s="324"/>
      <c r="B306" s="324"/>
      <c r="C306" s="324"/>
      <c r="D306" s="324"/>
      <c r="E306" s="324"/>
    </row>
    <row r="307" spans="1:5" ht="14.25" x14ac:dyDescent="0.2">
      <c r="A307" s="324"/>
      <c r="B307" s="324"/>
      <c r="C307" s="324"/>
      <c r="D307" s="324"/>
      <c r="E307" s="324"/>
    </row>
    <row r="308" spans="1:5" ht="14.25" x14ac:dyDescent="0.2">
      <c r="A308" s="324"/>
      <c r="B308" s="324"/>
      <c r="C308" s="324"/>
      <c r="D308" s="324"/>
      <c r="E308" s="324"/>
    </row>
    <row r="309" spans="1:5" ht="14.25" x14ac:dyDescent="0.2">
      <c r="A309" s="324"/>
      <c r="B309" s="324"/>
      <c r="C309" s="324"/>
      <c r="D309" s="324"/>
      <c r="E309" s="324"/>
    </row>
    <row r="310" spans="1:5" ht="14.25" x14ac:dyDescent="0.2">
      <c r="A310" s="324"/>
      <c r="B310" s="324"/>
      <c r="C310" s="324"/>
      <c r="D310" s="324"/>
      <c r="E310" s="324"/>
    </row>
    <row r="311" spans="1:5" ht="14.25" x14ac:dyDescent="0.2">
      <c r="A311" s="324"/>
      <c r="B311" s="324"/>
      <c r="C311" s="324"/>
      <c r="D311" s="324"/>
      <c r="E311" s="324"/>
    </row>
    <row r="312" spans="1:5" ht="14.25" x14ac:dyDescent="0.2">
      <c r="A312" s="324"/>
      <c r="B312" s="324"/>
      <c r="C312" s="324"/>
      <c r="D312" s="324"/>
      <c r="E312" s="324"/>
    </row>
    <row r="313" spans="1:5" ht="14.25" x14ac:dyDescent="0.2">
      <c r="A313" s="324"/>
      <c r="B313" s="324"/>
      <c r="C313" s="324"/>
      <c r="D313" s="324"/>
      <c r="E313" s="324"/>
    </row>
    <row r="314" spans="1:5" ht="14.25" x14ac:dyDescent="0.2">
      <c r="A314" s="324"/>
      <c r="B314" s="324"/>
      <c r="C314" s="324"/>
      <c r="D314" s="324"/>
      <c r="E314" s="324"/>
    </row>
    <row r="315" spans="1:5" ht="14.25" x14ac:dyDescent="0.2">
      <c r="A315" s="324"/>
      <c r="B315" s="324"/>
      <c r="C315" s="324"/>
      <c r="D315" s="324"/>
      <c r="E315" s="324"/>
    </row>
  </sheetData>
  <mergeCells count="16">
    <mergeCell ref="A1:G1"/>
    <mergeCell ref="A3:G3"/>
    <mergeCell ref="A5:G5"/>
    <mergeCell ref="E6:E7"/>
    <mergeCell ref="F6:F7"/>
    <mergeCell ref="G6:G7"/>
    <mergeCell ref="A42:H42"/>
    <mergeCell ref="A43:H43"/>
    <mergeCell ref="A44:H44"/>
    <mergeCell ref="J9:J11"/>
    <mergeCell ref="J13:J15"/>
    <mergeCell ref="A32:G32"/>
    <mergeCell ref="J18:J20"/>
    <mergeCell ref="J22:J24"/>
    <mergeCell ref="J27:J29"/>
    <mergeCell ref="J31:J32"/>
  </mergeCells>
  <printOptions horizontalCentered="1" verticalCentered="1"/>
  <pageMargins left="0.1" right="0.1" top="0.1" bottom="0.1" header="0.5" footer="0.5"/>
  <pageSetup scale="86" orientation="landscape" r:id="rId1"/>
  <headerFooter alignWithMargins="0"/>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5A263-511D-42FD-BAF5-93A82718DEAD}">
  <sheetPr>
    <pageSetUpPr fitToPage="1"/>
  </sheetPr>
  <dimension ref="A1:U46"/>
  <sheetViews>
    <sheetView workbookViewId="0">
      <selection sqref="A1:C1"/>
    </sheetView>
  </sheetViews>
  <sheetFormatPr defaultColWidth="8.7109375" defaultRowHeight="15" x14ac:dyDescent="0.25"/>
  <cols>
    <col min="1" max="1" width="4.140625" style="510" customWidth="1"/>
    <col min="2" max="2" width="15.85546875" style="510" customWidth="1"/>
    <col min="3" max="3" width="8.7109375" style="510"/>
    <col min="4" max="4" width="15.5703125" style="510" customWidth="1"/>
    <col min="5" max="7" width="8.7109375" style="510"/>
    <col min="8" max="8" width="17.7109375" style="510" customWidth="1"/>
    <col min="9" max="12" width="8.7109375" style="510"/>
    <col min="13" max="13" width="0" style="510" hidden="1" customWidth="1"/>
    <col min="14" max="16384" width="8.7109375" style="510"/>
  </cols>
  <sheetData>
    <row r="1" spans="1:21" x14ac:dyDescent="0.25">
      <c r="A1" s="953" t="s">
        <v>1316</v>
      </c>
      <c r="B1" s="953"/>
      <c r="C1" s="953"/>
      <c r="D1" s="953"/>
      <c r="E1" s="953"/>
      <c r="F1" s="953"/>
      <c r="G1" s="953"/>
      <c r="H1" s="953"/>
      <c r="I1" s="953"/>
    </row>
    <row r="2" spans="1:21" ht="6.6" customHeight="1" x14ac:dyDescent="0.25"/>
    <row r="3" spans="1:21" x14ac:dyDescent="0.25">
      <c r="A3" s="954" t="s">
        <v>1317</v>
      </c>
      <c r="B3" s="954"/>
      <c r="C3" s="954"/>
      <c r="D3" s="954"/>
      <c r="E3" s="954"/>
      <c r="F3" s="954"/>
      <c r="G3" s="954"/>
      <c r="H3" s="954"/>
      <c r="I3" s="954"/>
      <c r="K3" s="511"/>
    </row>
    <row r="4" spans="1:21" x14ac:dyDescent="0.25">
      <c r="A4" s="579"/>
      <c r="B4" s="579"/>
      <c r="C4" s="579"/>
      <c r="D4" s="579"/>
      <c r="E4" s="579"/>
      <c r="F4" s="579"/>
      <c r="G4" s="579"/>
      <c r="H4" s="579"/>
      <c r="I4" s="579"/>
      <c r="K4" s="511"/>
    </row>
    <row r="5" spans="1:21" x14ac:dyDescent="0.25">
      <c r="A5" s="579"/>
      <c r="B5" s="579"/>
      <c r="C5" s="579"/>
      <c r="D5" s="579"/>
      <c r="E5" s="579"/>
      <c r="F5" s="579"/>
      <c r="G5" s="579"/>
      <c r="H5" s="579"/>
      <c r="I5" s="579"/>
      <c r="K5" s="511"/>
    </row>
    <row r="6" spans="1:21" x14ac:dyDescent="0.25">
      <c r="K6" s="511"/>
    </row>
    <row r="7" spans="1:21" ht="35.450000000000003" customHeight="1" x14ac:dyDescent="0.25">
      <c r="A7" s="955" t="str">
        <f>CONCATENATE("WHEREAS, Nebraska Revised Statute 77-1632 and 77-1633  provide that the Governing Body of ",'Basic Data Input'!B5," County"," passes by a majority vote a resolution or ordinance setting the tax request; and")</f>
        <v>WHEREAS, Nebraska Revised Statute 77-1632 and 77-1633  provide that the Governing Body of ___________ County passes by a majority vote a resolution or ordinance setting the tax request; and</v>
      </c>
      <c r="B7" s="955"/>
      <c r="C7" s="955"/>
      <c r="D7" s="955"/>
      <c r="E7" s="955"/>
      <c r="F7" s="955"/>
      <c r="G7" s="955"/>
      <c r="H7" s="955"/>
      <c r="I7" s="955"/>
      <c r="L7" s="512"/>
      <c r="M7" s="512"/>
      <c r="N7" s="512"/>
      <c r="O7" s="512"/>
      <c r="P7" s="512"/>
      <c r="Q7" s="512"/>
      <c r="R7" s="512"/>
      <c r="S7" s="512"/>
      <c r="T7" s="512"/>
      <c r="U7" s="512"/>
    </row>
    <row r="8" spans="1:21" ht="6.95" customHeight="1" x14ac:dyDescent="0.25"/>
    <row r="9" spans="1:21" ht="31.5" customHeight="1" x14ac:dyDescent="0.25">
      <c r="A9" s="955" t="s">
        <v>1318</v>
      </c>
      <c r="B9" s="955"/>
      <c r="C9" s="955"/>
      <c r="D9" s="955"/>
      <c r="E9" s="955"/>
      <c r="F9" s="955"/>
      <c r="G9" s="955"/>
      <c r="H9" s="955"/>
      <c r="I9" s="955"/>
      <c r="L9" s="512"/>
      <c r="M9" s="512"/>
      <c r="N9" s="512"/>
      <c r="O9" s="512"/>
      <c r="P9" s="512"/>
      <c r="Q9" s="512"/>
      <c r="R9" s="512"/>
      <c r="S9" s="512"/>
      <c r="T9" s="512"/>
      <c r="U9" s="512"/>
    </row>
    <row r="10" spans="1:21" ht="6.6" customHeight="1" x14ac:dyDescent="0.25"/>
    <row r="11" spans="1:21" x14ac:dyDescent="0.25">
      <c r="A11" s="510" t="str">
        <f>CONCATENATE("NOW, THEREFORE, the Governing Body of ",'Basic Data Input'!B5," County", " resolves that:")</f>
        <v>NOW, THEREFORE, the Governing Body of ___________ County resolves that:</v>
      </c>
    </row>
    <row r="12" spans="1:21" ht="6.95" customHeight="1" x14ac:dyDescent="0.25"/>
    <row r="13" spans="1:21" x14ac:dyDescent="0.25">
      <c r="A13" s="513" t="s">
        <v>1319</v>
      </c>
      <c r="B13" s="510" t="s">
        <v>1596</v>
      </c>
      <c r="L13" s="513"/>
    </row>
    <row r="14" spans="1:21" ht="9" customHeight="1" x14ac:dyDescent="0.25">
      <c r="A14" s="513"/>
      <c r="L14" s="513"/>
    </row>
    <row r="15" spans="1:21" x14ac:dyDescent="0.25">
      <c r="A15" s="513"/>
      <c r="B15" s="514"/>
      <c r="C15" s="515" t="str">
        <f>Cover!B17</f>
        <v>General Fund</v>
      </c>
      <c r="D15" s="516">
        <f>Cover!L17</f>
        <v>0</v>
      </c>
      <c r="L15" s="513"/>
    </row>
    <row r="16" spans="1:21" x14ac:dyDescent="0.25">
      <c r="A16" s="513"/>
      <c r="B16" s="514"/>
      <c r="C16" s="515" t="str">
        <f>IF(Cover!B18=0,"-", Cover!B18)</f>
        <v>-</v>
      </c>
      <c r="D16" s="516">
        <f>Cover!L18</f>
        <v>0</v>
      </c>
      <c r="L16" s="513"/>
    </row>
    <row r="17" spans="1:21" x14ac:dyDescent="0.25">
      <c r="A17" s="513"/>
      <c r="B17" s="517"/>
      <c r="C17" s="515" t="str">
        <f>IF(Cover!B19=0,"-", Cover!B19)</f>
        <v>-</v>
      </c>
      <c r="D17" s="516">
        <f>Cover!L19</f>
        <v>0</v>
      </c>
      <c r="L17" s="513"/>
    </row>
    <row r="18" spans="1:21" x14ac:dyDescent="0.25">
      <c r="A18" s="513"/>
      <c r="B18" s="517"/>
      <c r="C18" s="515" t="str">
        <f>IF(Cover!B20=0,"-", Cover!B20)</f>
        <v>-</v>
      </c>
      <c r="D18" s="516">
        <f>Cover!L20</f>
        <v>0</v>
      </c>
      <c r="L18" s="513"/>
    </row>
    <row r="19" spans="1:21" x14ac:dyDescent="0.25">
      <c r="A19" s="518"/>
      <c r="L19" s="518"/>
    </row>
    <row r="20" spans="1:21" x14ac:dyDescent="0.25">
      <c r="A20" s="513" t="s">
        <v>1320</v>
      </c>
      <c r="B20" s="525" t="str">
        <f>(CONCATENATE("The total assessed value of property differs from last year’s total assessed value by ",ROUND(Hearing!F36*100,2)," percent."))</f>
        <v>The total assessed value of property differs from last year’s total assessed value by 0 percent.</v>
      </c>
      <c r="L20" s="513"/>
      <c r="M20" s="519" t="s">
        <v>1321</v>
      </c>
    </row>
    <row r="21" spans="1:21" x14ac:dyDescent="0.25">
      <c r="A21" s="518"/>
      <c r="L21" s="518"/>
    </row>
    <row r="22" spans="1:21" ht="30.6" customHeight="1" x14ac:dyDescent="0.25">
      <c r="A22" s="520" t="s">
        <v>1322</v>
      </c>
      <c r="B22" s="955" t="str">
        <f>CONCATENATE("The tax rate which would levy the same amount of property taxes as last year, when multiplied by the new total assessed value of property would be ",Hearing!D38," per $100 of assessed value.")</f>
        <v>The tax rate which would levy the same amount of property taxes as last year, when multiplied by the new total assessed value of property would be 0 per $100 of assessed value.</v>
      </c>
      <c r="C22" s="955"/>
      <c r="D22" s="955"/>
      <c r="E22" s="955"/>
      <c r="F22" s="955"/>
      <c r="G22" s="955"/>
      <c r="H22" s="955"/>
      <c r="I22" s="955"/>
      <c r="L22" s="520"/>
      <c r="M22" s="512"/>
      <c r="N22" s="512"/>
      <c r="O22" s="512"/>
      <c r="P22" s="512"/>
      <c r="Q22" s="512"/>
      <c r="R22" s="512"/>
      <c r="S22" s="512"/>
      <c r="T22" s="512"/>
      <c r="U22" s="512"/>
    </row>
    <row r="23" spans="1:21" x14ac:dyDescent="0.25">
      <c r="A23" s="518"/>
      <c r="L23" s="518"/>
    </row>
    <row r="24" spans="1:21" ht="30.95" customHeight="1" x14ac:dyDescent="0.25">
      <c r="A24" s="520" t="s">
        <v>1323</v>
      </c>
      <c r="B24" s="955" t="str">
        <f>CONCATENATE('Basic Data Input'!B5," County"," proposes to adopt a property tax request that will cause its tax rate to be ",Hearing!E37," per $100 of assessed value.")</f>
        <v>___________ County proposes to adopt a property tax request that will cause its tax rate to be 0 per $100 of assessed value.</v>
      </c>
      <c r="C24" s="955"/>
      <c r="D24" s="955"/>
      <c r="E24" s="955"/>
      <c r="F24" s="955"/>
      <c r="G24" s="955"/>
      <c r="H24" s="955"/>
      <c r="I24" s="955"/>
      <c r="L24" s="520"/>
      <c r="M24" s="512"/>
      <c r="N24" s="512"/>
      <c r="O24" s="512"/>
      <c r="P24" s="512"/>
      <c r="Q24" s="512"/>
      <c r="R24" s="512"/>
      <c r="S24" s="512"/>
      <c r="T24" s="512"/>
      <c r="U24" s="512"/>
    </row>
    <row r="25" spans="1:21" x14ac:dyDescent="0.25">
      <c r="A25" s="518"/>
      <c r="L25" s="518"/>
    </row>
    <row r="26" spans="1:21" ht="38.1" customHeight="1" x14ac:dyDescent="0.25">
      <c r="A26" s="520" t="s">
        <v>1324</v>
      </c>
      <c r="B26" s="955" t="str">
        <f>CONCATENATE("Based on the proposed property tax request and changes in other revenue, the total operating budget of ",'Basic Data Input'!B5," County"," will increase (or decrease) last year’s budget by ",ROUND((Hearing!F34*100),2)," percent.")</f>
        <v>Based on the proposed property tax request and changes in other revenue, the total operating budget of ___________ County will increase (or decrease) last year’s budget by 0 percent.</v>
      </c>
      <c r="C26" s="955"/>
      <c r="D26" s="955"/>
      <c r="E26" s="955"/>
      <c r="F26" s="955"/>
      <c r="G26" s="955"/>
      <c r="H26" s="955"/>
      <c r="I26" s="955"/>
      <c r="L26" s="520"/>
      <c r="M26" s="512"/>
      <c r="N26" s="512"/>
      <c r="O26" s="512"/>
      <c r="P26" s="512"/>
      <c r="Q26" s="512"/>
      <c r="R26" s="512"/>
      <c r="S26" s="512"/>
      <c r="T26" s="512"/>
      <c r="U26" s="512"/>
    </row>
    <row r="27" spans="1:21" ht="11.1" customHeight="1" x14ac:dyDescent="0.25">
      <c r="A27" s="518"/>
      <c r="L27" s="518"/>
    </row>
    <row r="28" spans="1:21" x14ac:dyDescent="0.25">
      <c r="A28" s="513" t="s">
        <v>1325</v>
      </c>
      <c r="B28" s="510" t="s">
        <v>1597</v>
      </c>
      <c r="L28" s="513"/>
    </row>
    <row r="29" spans="1:21" x14ac:dyDescent="0.25">
      <c r="A29" s="518"/>
    </row>
    <row r="30" spans="1:21" x14ac:dyDescent="0.25">
      <c r="A30" s="521" t="s">
        <v>1393</v>
      </c>
      <c r="B30" s="522"/>
      <c r="C30" s="522"/>
      <c r="D30" s="522"/>
      <c r="E30" s="522"/>
      <c r="F30" s="522"/>
      <c r="G30" s="522"/>
      <c r="H30" s="522"/>
    </row>
    <row r="31" spans="1:21" x14ac:dyDescent="0.25">
      <c r="A31" s="523"/>
      <c r="B31" s="522"/>
      <c r="C31" s="522"/>
      <c r="D31" s="522"/>
      <c r="E31" s="522"/>
      <c r="F31" s="522"/>
      <c r="G31" s="522"/>
      <c r="H31" s="522"/>
    </row>
    <row r="32" spans="1:21" x14ac:dyDescent="0.25">
      <c r="A32" s="956" t="s">
        <v>1326</v>
      </c>
      <c r="B32" s="956"/>
      <c r="C32" s="956"/>
      <c r="D32" s="522"/>
      <c r="E32" s="957" t="s">
        <v>1327</v>
      </c>
      <c r="F32" s="957"/>
      <c r="G32" s="957"/>
      <c r="H32" s="522"/>
    </row>
    <row r="33" spans="1:9" x14ac:dyDescent="0.25">
      <c r="A33" s="952"/>
      <c r="B33" s="952"/>
      <c r="C33" s="952"/>
      <c r="D33" s="522"/>
      <c r="E33" s="952"/>
      <c r="F33" s="952"/>
      <c r="G33" s="952"/>
      <c r="H33" s="522"/>
    </row>
    <row r="34" spans="1:9" x14ac:dyDescent="0.25">
      <c r="A34" s="952"/>
      <c r="B34" s="952"/>
      <c r="C34" s="952"/>
      <c r="D34" s="522"/>
      <c r="E34" s="952"/>
      <c r="F34" s="952"/>
      <c r="G34" s="952"/>
      <c r="H34" s="522"/>
    </row>
    <row r="35" spans="1:9" x14ac:dyDescent="0.25">
      <c r="A35" s="952"/>
      <c r="B35" s="952"/>
      <c r="C35" s="952"/>
      <c r="D35" s="522"/>
      <c r="E35" s="952"/>
      <c r="F35" s="952"/>
      <c r="G35" s="952"/>
      <c r="H35" s="522"/>
    </row>
    <row r="36" spans="1:9" x14ac:dyDescent="0.25">
      <c r="A36" s="952"/>
      <c r="B36" s="952"/>
      <c r="C36" s="952"/>
      <c r="D36" s="522"/>
      <c r="E36" s="952"/>
      <c r="F36" s="952"/>
      <c r="G36" s="952"/>
      <c r="H36" s="522"/>
    </row>
    <row r="37" spans="1:9" x14ac:dyDescent="0.25">
      <c r="A37" s="952"/>
      <c r="B37" s="952"/>
      <c r="C37" s="952"/>
      <c r="D37" s="522"/>
      <c r="E37" s="952"/>
      <c r="F37" s="952"/>
      <c r="G37" s="952"/>
      <c r="H37" s="522"/>
    </row>
    <row r="38" spans="1:9" x14ac:dyDescent="0.25">
      <c r="A38" s="952"/>
      <c r="B38" s="952"/>
      <c r="C38" s="952"/>
      <c r="D38" s="522"/>
      <c r="E38" s="952"/>
      <c r="F38" s="952"/>
      <c r="G38" s="952"/>
      <c r="H38" s="522"/>
    </row>
    <row r="39" spans="1:9" x14ac:dyDescent="0.25">
      <c r="A39" s="952"/>
      <c r="B39" s="952"/>
      <c r="C39" s="952"/>
      <c r="D39" s="522"/>
      <c r="E39" s="952"/>
      <c r="F39" s="952"/>
      <c r="G39" s="952"/>
      <c r="H39" s="522"/>
    </row>
    <row r="40" spans="1:9" x14ac:dyDescent="0.25">
      <c r="A40" s="522"/>
      <c r="B40" s="522"/>
      <c r="C40" s="522"/>
      <c r="D40" s="522"/>
      <c r="E40" s="522"/>
      <c r="F40" s="522"/>
      <c r="G40" s="522"/>
      <c r="H40" s="522"/>
    </row>
    <row r="41" spans="1:9" x14ac:dyDescent="0.25">
      <c r="B41" s="522"/>
      <c r="C41" s="522"/>
      <c r="D41" s="522"/>
      <c r="E41" s="522"/>
      <c r="F41" s="522"/>
      <c r="G41" s="522"/>
      <c r="H41" s="522"/>
    </row>
    <row r="43" spans="1:9" x14ac:dyDescent="0.25">
      <c r="A43" s="522" t="s">
        <v>1598</v>
      </c>
    </row>
    <row r="45" spans="1:9" ht="39.950000000000003" customHeight="1" x14ac:dyDescent="0.25">
      <c r="A45" s="959" t="s">
        <v>1328</v>
      </c>
      <c r="B45" s="959"/>
      <c r="C45" s="959"/>
      <c r="D45" s="959"/>
      <c r="E45" s="959"/>
      <c r="F45" s="959"/>
      <c r="G45" s="959"/>
      <c r="H45" s="959"/>
      <c r="I45" s="959"/>
    </row>
    <row r="46" spans="1:9" ht="47.45" customHeight="1" x14ac:dyDescent="0.25">
      <c r="A46" s="958" t="s">
        <v>1371</v>
      </c>
      <c r="B46" s="958"/>
      <c r="C46" s="958"/>
      <c r="D46" s="958"/>
      <c r="E46" s="958"/>
      <c r="F46" s="958"/>
      <c r="G46" s="958"/>
      <c r="H46" s="958"/>
      <c r="I46" s="958"/>
    </row>
  </sheetData>
  <sheetProtection formatCells="0" formatColumns="0" formatRows="0" insertColumns="0" insertRows="0"/>
  <mergeCells count="25">
    <mergeCell ref="A46:I46"/>
    <mergeCell ref="A35:C35"/>
    <mergeCell ref="E35:G35"/>
    <mergeCell ref="A36:C36"/>
    <mergeCell ref="E36:G36"/>
    <mergeCell ref="A37:C37"/>
    <mergeCell ref="E37:G37"/>
    <mergeCell ref="A38:C38"/>
    <mergeCell ref="E38:G38"/>
    <mergeCell ref="A39:C39"/>
    <mergeCell ref="E39:G39"/>
    <mergeCell ref="A45:I45"/>
    <mergeCell ref="A34:C34"/>
    <mergeCell ref="E34:G34"/>
    <mergeCell ref="A1:I1"/>
    <mergeCell ref="A3:I3"/>
    <mergeCell ref="A7:I7"/>
    <mergeCell ref="A9:I9"/>
    <mergeCell ref="B22:I22"/>
    <mergeCell ref="B24:I24"/>
    <mergeCell ref="B26:I26"/>
    <mergeCell ref="A32:C32"/>
    <mergeCell ref="E32:G32"/>
    <mergeCell ref="A33:C33"/>
    <mergeCell ref="E33:G33"/>
  </mergeCells>
  <pageMargins left="0.7" right="0.7" top="0.75" bottom="0.75" header="0.3" footer="0.3"/>
  <pageSetup scale="95" orientation="portrait" r:id="rId1"/>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workbookViewId="0">
      <selection sqref="A1:C1"/>
    </sheetView>
  </sheetViews>
  <sheetFormatPr defaultColWidth="9.140625" defaultRowHeight="12" x14ac:dyDescent="0.2"/>
  <cols>
    <col min="1" max="1" width="29.85546875" style="262" customWidth="1"/>
    <col min="2" max="2" width="17.5703125" style="262" customWidth="1"/>
    <col min="3" max="3" width="52" style="262" customWidth="1"/>
    <col min="4" max="16384" width="9.140625" style="262"/>
  </cols>
  <sheetData>
    <row r="1" spans="1:4" ht="16.5" customHeight="1" x14ac:dyDescent="0.25">
      <c r="A1" s="921" t="s">
        <v>1139</v>
      </c>
      <c r="B1" s="921"/>
      <c r="C1" s="921"/>
      <c r="D1" s="261"/>
    </row>
    <row r="2" spans="1:4" ht="16.5" x14ac:dyDescent="0.25">
      <c r="A2" s="922" t="s">
        <v>1584</v>
      </c>
      <c r="B2" s="922"/>
      <c r="C2" s="922"/>
    </row>
    <row r="3" spans="1:4" ht="22.5" customHeight="1" x14ac:dyDescent="0.25">
      <c r="A3" s="925" t="str">
        <f>CONCATENATE('Basic Data Input'!B5," COUNTY")</f>
        <v>___________ COUNTY</v>
      </c>
      <c r="B3" s="925"/>
      <c r="C3" s="925"/>
    </row>
    <row r="4" spans="1:4" ht="14.25" x14ac:dyDescent="0.2">
      <c r="A4" s="924"/>
      <c r="B4" s="924"/>
      <c r="C4" s="494"/>
      <c r="D4" s="263"/>
    </row>
    <row r="5" spans="1:4" ht="40.5" customHeight="1" thickBot="1" x14ac:dyDescent="0.25">
      <c r="A5" s="269" t="s">
        <v>1140</v>
      </c>
      <c r="B5" s="269" t="s">
        <v>1141</v>
      </c>
      <c r="C5" s="269" t="s">
        <v>1142</v>
      </c>
    </row>
    <row r="6" spans="1:4" ht="35.1" customHeight="1" x14ac:dyDescent="0.2">
      <c r="A6" s="264"/>
      <c r="B6" s="264"/>
      <c r="C6" s="264"/>
    </row>
    <row r="7" spans="1:4" ht="35.1" customHeight="1" x14ac:dyDescent="0.2">
      <c r="A7" s="264"/>
      <c r="B7" s="264"/>
      <c r="C7" s="264"/>
    </row>
    <row r="8" spans="1:4" ht="35.1" customHeight="1" x14ac:dyDescent="0.2">
      <c r="A8" s="264"/>
      <c r="B8" s="264"/>
      <c r="C8" s="264"/>
    </row>
    <row r="9" spans="1:4" ht="35.1" customHeight="1" x14ac:dyDescent="0.2">
      <c r="A9" s="264"/>
      <c r="B9" s="264"/>
      <c r="C9" s="264"/>
    </row>
    <row r="10" spans="1:4" ht="35.1" customHeight="1" x14ac:dyDescent="0.2">
      <c r="A10" s="264"/>
      <c r="B10" s="264"/>
      <c r="C10" s="264"/>
    </row>
    <row r="11" spans="1:4" ht="35.1" customHeight="1" x14ac:dyDescent="0.2">
      <c r="A11" s="264"/>
      <c r="B11" s="264"/>
      <c r="C11" s="264"/>
    </row>
    <row r="12" spans="1:4" ht="35.1" customHeight="1" x14ac:dyDescent="0.2">
      <c r="A12" s="264"/>
      <c r="B12" s="264"/>
      <c r="C12" s="264"/>
    </row>
    <row r="13" spans="1:4" ht="35.1" customHeight="1" x14ac:dyDescent="0.2">
      <c r="A13" s="264"/>
      <c r="B13" s="264"/>
      <c r="C13" s="264"/>
    </row>
    <row r="14" spans="1:4" ht="35.1" customHeight="1" x14ac:dyDescent="0.2">
      <c r="A14" s="264"/>
      <c r="B14" s="264"/>
      <c r="C14" s="264"/>
    </row>
    <row r="15" spans="1:4" ht="35.1" customHeight="1" x14ac:dyDescent="0.2">
      <c r="A15" s="264"/>
      <c r="B15" s="264"/>
      <c r="C15" s="264"/>
    </row>
    <row r="16" spans="1:4" ht="35.1" customHeight="1" x14ac:dyDescent="0.2">
      <c r="A16" s="264"/>
      <c r="B16" s="264"/>
      <c r="C16" s="264"/>
    </row>
    <row r="17" spans="1:3" ht="35.1" customHeight="1" x14ac:dyDescent="0.2">
      <c r="A17" s="264"/>
      <c r="B17" s="264"/>
      <c r="C17" s="264"/>
    </row>
    <row r="18" spans="1:3" ht="35.1" customHeight="1" x14ac:dyDescent="0.2">
      <c r="A18" s="264"/>
      <c r="B18" s="264"/>
      <c r="C18" s="264"/>
    </row>
    <row r="19" spans="1:3" ht="35.1" customHeight="1" x14ac:dyDescent="0.2">
      <c r="A19" s="264"/>
      <c r="B19" s="264"/>
      <c r="C19" s="264"/>
    </row>
    <row r="20" spans="1:3" ht="35.1" customHeight="1" x14ac:dyDescent="0.2">
      <c r="A20" s="264"/>
      <c r="B20" s="264"/>
      <c r="C20" s="264"/>
    </row>
    <row r="21" spans="1:3" ht="35.1" customHeight="1" x14ac:dyDescent="0.2">
      <c r="A21" s="264"/>
      <c r="B21" s="264"/>
      <c r="C21" s="264"/>
    </row>
    <row r="22" spans="1:3" ht="35.1" customHeight="1" x14ac:dyDescent="0.2">
      <c r="A22" s="264"/>
      <c r="B22" s="264"/>
      <c r="C22" s="264"/>
    </row>
    <row r="23" spans="1:3" ht="24.75" customHeight="1" x14ac:dyDescent="0.2">
      <c r="C23" s="286"/>
    </row>
  </sheetData>
  <mergeCells count="4">
    <mergeCell ref="A1:C1"/>
    <mergeCell ref="A2:C2"/>
    <mergeCell ref="A3:C3"/>
    <mergeCell ref="A4:B4"/>
  </mergeCells>
  <pageMargins left="0.28999999999999998" right="0.24" top="0.36" bottom="0.39" header="0.23" footer="0.25"/>
  <pageSetup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D34"/>
  <sheetViews>
    <sheetView tabSelected="1" workbookViewId="0">
      <selection activeCell="B5" sqref="B5"/>
    </sheetView>
  </sheetViews>
  <sheetFormatPr defaultColWidth="9.140625" defaultRowHeight="12.75" x14ac:dyDescent="0.2"/>
  <cols>
    <col min="1" max="1" width="47.5703125" style="346" customWidth="1"/>
    <col min="2" max="2" width="40.5703125" style="346" customWidth="1"/>
    <col min="3" max="3" width="86.5703125" style="346" customWidth="1"/>
    <col min="4" max="4" width="25.5703125" style="346" customWidth="1"/>
    <col min="5" max="16384" width="9.140625" style="346"/>
  </cols>
  <sheetData>
    <row r="1" spans="1:4" ht="36.6" customHeight="1" x14ac:dyDescent="0.2">
      <c r="A1" s="765" t="s">
        <v>1332</v>
      </c>
      <c r="B1" s="765"/>
      <c r="C1" s="765"/>
      <c r="D1" s="345"/>
    </row>
    <row r="2" spans="1:4" x14ac:dyDescent="0.2">
      <c r="A2" s="644"/>
      <c r="B2" s="644"/>
      <c r="C2" s="644"/>
    </row>
    <row r="3" spans="1:4" ht="15" customHeight="1" x14ac:dyDescent="0.3">
      <c r="A3" s="764" t="s">
        <v>1294</v>
      </c>
      <c r="B3" s="764"/>
      <c r="C3" s="764"/>
    </row>
    <row r="4" spans="1:4" ht="18.75" customHeight="1" x14ac:dyDescent="0.25">
      <c r="A4" s="348"/>
      <c r="B4" s="349" t="s">
        <v>1157</v>
      </c>
      <c r="C4" s="347"/>
    </row>
    <row r="5" spans="1:4" ht="18" customHeight="1" x14ac:dyDescent="0.2">
      <c r="A5" s="347" t="s">
        <v>1152</v>
      </c>
      <c r="B5" s="350" t="s">
        <v>1153</v>
      </c>
      <c r="C5" s="347" t="s">
        <v>1154</v>
      </c>
    </row>
    <row r="6" spans="1:4" ht="18" customHeight="1" x14ac:dyDescent="0.2">
      <c r="A6" s="347" t="s">
        <v>494</v>
      </c>
      <c r="B6" s="351" t="s">
        <v>495</v>
      </c>
      <c r="C6" s="352"/>
    </row>
    <row r="7" spans="1:4" ht="18" customHeight="1" x14ac:dyDescent="0.2">
      <c r="A7" s="347" t="s">
        <v>496</v>
      </c>
      <c r="B7" s="351" t="s">
        <v>497</v>
      </c>
      <c r="C7" s="352"/>
    </row>
    <row r="8" spans="1:4" ht="18" customHeight="1" x14ac:dyDescent="0.2">
      <c r="A8" s="347" t="s">
        <v>1158</v>
      </c>
      <c r="B8" s="353"/>
      <c r="C8" s="354" t="s">
        <v>1167</v>
      </c>
    </row>
    <row r="9" spans="1:4" ht="18" customHeight="1" x14ac:dyDescent="0.2">
      <c r="A9" s="347" t="s">
        <v>1159</v>
      </c>
      <c r="B9" s="353"/>
      <c r="C9" s="354"/>
    </row>
    <row r="10" spans="1:4" ht="18" customHeight="1" x14ac:dyDescent="0.2">
      <c r="A10" s="347" t="s">
        <v>1160</v>
      </c>
      <c r="B10" s="355"/>
      <c r="C10" s="356" t="s">
        <v>1168</v>
      </c>
    </row>
    <row r="11" spans="1:4" ht="18" customHeight="1" x14ac:dyDescent="0.2">
      <c r="A11" s="347" t="s">
        <v>1161</v>
      </c>
      <c r="B11" s="355"/>
      <c r="C11" s="354" t="s">
        <v>1169</v>
      </c>
    </row>
    <row r="12" spans="1:4" ht="18" customHeight="1" thickBot="1" x14ac:dyDescent="0.25">
      <c r="A12" s="347" t="s">
        <v>1162</v>
      </c>
      <c r="B12" s="357"/>
      <c r="C12" s="356" t="s">
        <v>1170</v>
      </c>
    </row>
    <row r="13" spans="1:4" ht="18" customHeight="1" thickTop="1" x14ac:dyDescent="0.2">
      <c r="A13" s="358" t="s">
        <v>1163</v>
      </c>
      <c r="B13" s="359"/>
      <c r="C13" s="354" t="s">
        <v>1164</v>
      </c>
    </row>
    <row r="14" spans="1:4" ht="18" customHeight="1" thickBot="1" x14ac:dyDescent="0.25">
      <c r="A14" s="360" t="s">
        <v>1165</v>
      </c>
      <c r="B14" s="359"/>
      <c r="C14" s="354" t="s">
        <v>1166</v>
      </c>
    </row>
    <row r="15" spans="1:4" ht="18" customHeight="1" thickTop="1" x14ac:dyDescent="0.2">
      <c r="A15" s="361" t="s">
        <v>1333</v>
      </c>
      <c r="B15" s="350"/>
      <c r="C15" s="352"/>
    </row>
    <row r="16" spans="1:4" ht="18" customHeight="1" x14ac:dyDescent="0.2">
      <c r="A16" s="362" t="s">
        <v>498</v>
      </c>
      <c r="B16" s="350"/>
      <c r="C16" s="352"/>
    </row>
    <row r="17" spans="1:3" ht="18" customHeight="1" x14ac:dyDescent="0.2">
      <c r="A17" s="362" t="s">
        <v>499</v>
      </c>
      <c r="B17" s="350"/>
      <c r="C17" s="352"/>
    </row>
    <row r="18" spans="1:3" ht="18" customHeight="1" x14ac:dyDescent="0.2">
      <c r="A18" s="362" t="s">
        <v>500</v>
      </c>
      <c r="B18" s="363">
        <v>2026</v>
      </c>
      <c r="C18" s="352"/>
    </row>
    <row r="19" spans="1:3" ht="18" customHeight="1" x14ac:dyDescent="0.2">
      <c r="A19" s="362" t="s">
        <v>501</v>
      </c>
      <c r="B19" s="364"/>
      <c r="C19" s="352"/>
    </row>
    <row r="20" spans="1:3" ht="18" customHeight="1" x14ac:dyDescent="0.2">
      <c r="A20" s="362" t="s">
        <v>502</v>
      </c>
      <c r="B20" s="363"/>
      <c r="C20" s="352"/>
    </row>
    <row r="21" spans="1:3" ht="18" customHeight="1" x14ac:dyDescent="0.2">
      <c r="A21" s="362" t="s">
        <v>503</v>
      </c>
      <c r="B21" s="350" t="s">
        <v>1025</v>
      </c>
      <c r="C21" s="352"/>
    </row>
    <row r="22" spans="1:3" ht="18" customHeight="1" x14ac:dyDescent="0.2">
      <c r="A22" s="365" t="s">
        <v>504</v>
      </c>
      <c r="B22" s="350"/>
      <c r="C22" s="352"/>
    </row>
    <row r="23" spans="1:3" ht="18" customHeight="1" x14ac:dyDescent="0.2">
      <c r="A23" s="362" t="s">
        <v>498</v>
      </c>
      <c r="B23" s="350"/>
      <c r="C23" s="352"/>
    </row>
    <row r="24" spans="1:3" ht="18" customHeight="1" x14ac:dyDescent="0.2">
      <c r="A24" s="362" t="s">
        <v>499</v>
      </c>
      <c r="B24" s="350"/>
      <c r="C24" s="352"/>
    </row>
    <row r="25" spans="1:3" ht="18" customHeight="1" x14ac:dyDescent="0.2">
      <c r="A25" s="362" t="s">
        <v>500</v>
      </c>
      <c r="B25" s="363">
        <v>2026</v>
      </c>
      <c r="C25" s="352"/>
    </row>
    <row r="26" spans="1:3" ht="18" customHeight="1" x14ac:dyDescent="0.2">
      <c r="A26" s="362" t="s">
        <v>501</v>
      </c>
      <c r="B26" s="364"/>
      <c r="C26" s="352"/>
    </row>
    <row r="27" spans="1:3" ht="18" customHeight="1" x14ac:dyDescent="0.2">
      <c r="A27" s="362" t="s">
        <v>502</v>
      </c>
      <c r="B27" s="363"/>
      <c r="C27" s="352"/>
    </row>
    <row r="28" spans="1:3" ht="18" customHeight="1" x14ac:dyDescent="0.2">
      <c r="A28" s="362" t="s">
        <v>503</v>
      </c>
      <c r="B28" s="350" t="s">
        <v>1025</v>
      </c>
      <c r="C28" s="352"/>
    </row>
    <row r="29" spans="1:3" ht="12.75" customHeight="1" x14ac:dyDescent="0.2">
      <c r="C29" s="366"/>
    </row>
    <row r="31" spans="1:3" ht="15.75" x14ac:dyDescent="0.25">
      <c r="A31" s="347" t="s">
        <v>1383</v>
      </c>
      <c r="B31" s="646"/>
      <c r="C31" s="354"/>
    </row>
    <row r="32" spans="1:3" x14ac:dyDescent="0.2">
      <c r="A32" s="766" t="s">
        <v>1384</v>
      </c>
      <c r="B32" s="767"/>
      <c r="C32" s="767"/>
    </row>
    <row r="33" spans="1:3" x14ac:dyDescent="0.2">
      <c r="A33" s="767"/>
      <c r="B33" s="767"/>
      <c r="C33" s="767"/>
    </row>
    <row r="34" spans="1:3" x14ac:dyDescent="0.2">
      <c r="A34" s="767"/>
      <c r="B34" s="767"/>
      <c r="C34" s="767"/>
    </row>
  </sheetData>
  <sheetProtection algorithmName="SHA-512" hashValue="lCb0OjyHitEenQvd3YK2TAeVKiubw8jLBimPTqWKP+rVLDNVLfIwcy3C4to+ceG+6R1SX9UAiInEZkg0wYUuFg==" saltValue="RrL+BMLphkoDmbXvAj+6AA==" spinCount="100000" sheet="1" objects="1" scenarios="1"/>
  <mergeCells count="3">
    <mergeCell ref="A3:C3"/>
    <mergeCell ref="A1:C1"/>
    <mergeCell ref="A32:C34"/>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6"/>
  <sheetViews>
    <sheetView workbookViewId="0">
      <selection sqref="A1:C1"/>
    </sheetView>
  </sheetViews>
  <sheetFormatPr defaultColWidth="9.140625" defaultRowHeight="12.75" x14ac:dyDescent="0.2"/>
  <cols>
    <col min="1" max="1" width="1.5703125" style="167" customWidth="1"/>
    <col min="2" max="2" width="7.7109375" style="167" customWidth="1"/>
    <col min="3" max="3" width="25.7109375" style="167" customWidth="1"/>
    <col min="4" max="4" width="7.7109375" style="167" customWidth="1"/>
    <col min="5" max="5" width="25.5703125" style="167" customWidth="1"/>
    <col min="6" max="6" width="5.5703125" style="167" customWidth="1"/>
    <col min="7" max="7" width="3.5703125" style="167" customWidth="1"/>
    <col min="8" max="8" width="13.5703125" style="167" customWidth="1"/>
    <col min="9" max="9" width="1.5703125" style="167" customWidth="1"/>
    <col min="10" max="10" width="20.5703125" style="167" customWidth="1"/>
    <col min="11" max="11" width="1.85546875" style="167" customWidth="1"/>
    <col min="12" max="12" width="20.5703125" style="167" customWidth="1"/>
    <col min="13" max="14" width="1.5703125" style="167" customWidth="1"/>
    <col min="15" max="16384" width="9.140625" style="167"/>
  </cols>
  <sheetData>
    <row r="1" spans="1:21" ht="36" x14ac:dyDescent="0.25">
      <c r="A1" s="192"/>
      <c r="B1" s="395" t="s">
        <v>1549</v>
      </c>
      <c r="C1" s="395"/>
      <c r="D1" s="395"/>
      <c r="E1" s="395"/>
      <c r="F1" s="396"/>
      <c r="G1" s="396"/>
      <c r="H1" s="649" t="s">
        <v>177</v>
      </c>
      <c r="I1" s="397"/>
      <c r="J1" s="398"/>
      <c r="K1" s="397"/>
      <c r="L1" s="399"/>
      <c r="M1" s="192"/>
      <c r="N1" s="368"/>
    </row>
    <row r="2" spans="1:21" ht="18" x14ac:dyDescent="0.25">
      <c r="A2" s="192"/>
      <c r="B2" s="400" t="s">
        <v>185</v>
      </c>
      <c r="C2" s="400"/>
      <c r="D2" s="400"/>
      <c r="E2" s="400"/>
      <c r="F2" s="396"/>
      <c r="G2" s="401"/>
      <c r="H2" s="648" t="str">
        <f>CONCATENATE('Basic Data Input'!B5," COUNTY")</f>
        <v>___________ COUNTY</v>
      </c>
      <c r="I2" s="403"/>
      <c r="J2" s="403"/>
      <c r="K2" s="403"/>
      <c r="L2" s="396"/>
      <c r="M2" s="192"/>
      <c r="N2" s="368"/>
    </row>
    <row r="3" spans="1:21" ht="6" customHeight="1" x14ac:dyDescent="0.2">
      <c r="A3" s="192"/>
      <c r="B3" s="404"/>
      <c r="C3" s="404"/>
      <c r="D3" s="404"/>
      <c r="E3" s="404"/>
      <c r="F3" s="396"/>
      <c r="G3" s="396"/>
      <c r="H3" s="402"/>
      <c r="I3" s="402"/>
      <c r="J3" s="402"/>
      <c r="K3" s="402"/>
      <c r="L3" s="405"/>
      <c r="M3" s="192"/>
      <c r="N3" s="367"/>
    </row>
    <row r="4" spans="1:21" ht="24" customHeight="1" x14ac:dyDescent="0.2">
      <c r="A4" s="192"/>
      <c r="B4" s="647" t="s">
        <v>1550</v>
      </c>
      <c r="C4" s="406"/>
      <c r="D4" s="406"/>
      <c r="E4" s="406"/>
      <c r="F4" s="396"/>
      <c r="G4" s="405"/>
      <c r="H4" s="407"/>
      <c r="I4" s="407"/>
      <c r="J4" s="407"/>
      <c r="K4" s="407"/>
      <c r="L4" s="405"/>
      <c r="M4" s="192"/>
    </row>
    <row r="5" spans="1:21" ht="6.75" customHeight="1" thickBot="1" x14ac:dyDescent="0.25">
      <c r="A5" s="192"/>
      <c r="B5" s="406"/>
      <c r="C5" s="406"/>
      <c r="D5" s="406"/>
      <c r="E5" s="406"/>
      <c r="F5" s="396"/>
      <c r="G5" s="405"/>
      <c r="H5" s="407"/>
      <c r="I5" s="407"/>
      <c r="J5" s="407"/>
      <c r="K5" s="407"/>
      <c r="L5" s="405"/>
      <c r="M5" s="192"/>
    </row>
    <row r="6" spans="1:21" s="274" customFormat="1" ht="16.5" thickTop="1" thickBot="1" x14ac:dyDescent="0.3">
      <c r="A6" s="408"/>
      <c r="B6" s="801" t="s">
        <v>1046</v>
      </c>
      <c r="C6" s="802"/>
      <c r="D6" s="802"/>
      <c r="E6" s="803"/>
      <c r="F6" s="408"/>
      <c r="G6" s="804" t="s">
        <v>1134</v>
      </c>
      <c r="H6" s="805"/>
      <c r="I6" s="805"/>
      <c r="J6" s="805"/>
      <c r="K6" s="805"/>
      <c r="L6" s="806"/>
      <c r="M6" s="408"/>
      <c r="P6" s="369"/>
    </row>
    <row r="7" spans="1:21" s="274" customFormat="1" ht="15" thickTop="1" x14ac:dyDescent="0.2">
      <c r="A7" s="408"/>
      <c r="B7" s="807" t="s">
        <v>1018</v>
      </c>
      <c r="C7" s="808"/>
      <c r="D7" s="808"/>
      <c r="E7" s="809"/>
      <c r="F7" s="408"/>
      <c r="G7" s="813" t="s">
        <v>1551</v>
      </c>
      <c r="H7" s="814"/>
      <c r="I7" s="814"/>
      <c r="J7" s="814"/>
      <c r="K7" s="814"/>
      <c r="L7" s="815"/>
      <c r="M7" s="408"/>
    </row>
    <row r="8" spans="1:21" s="274" customFormat="1" ht="15" thickBot="1" x14ac:dyDescent="0.25">
      <c r="A8" s="408"/>
      <c r="B8" s="810" t="s">
        <v>1378</v>
      </c>
      <c r="C8" s="811"/>
      <c r="D8" s="811"/>
      <c r="E8" s="812"/>
      <c r="F8" s="408"/>
      <c r="G8" s="816"/>
      <c r="H8" s="817"/>
      <c r="I8" s="817"/>
      <c r="J8" s="817"/>
      <c r="K8" s="817"/>
      <c r="L8" s="818"/>
      <c r="M8" s="408"/>
    </row>
    <row r="9" spans="1:21" s="274" customFormat="1" ht="15.75" thickTop="1" x14ac:dyDescent="0.25">
      <c r="A9" s="408"/>
      <c r="B9" s="810" t="s">
        <v>1135</v>
      </c>
      <c r="C9" s="811"/>
      <c r="D9" s="811"/>
      <c r="E9" s="812"/>
      <c r="F9" s="408"/>
      <c r="G9" s="819" t="s">
        <v>1136</v>
      </c>
      <c r="H9" s="820"/>
      <c r="I9" s="820"/>
      <c r="J9" s="820"/>
      <c r="K9" s="820"/>
      <c r="L9" s="821"/>
      <c r="M9" s="408"/>
    </row>
    <row r="10" spans="1:21" s="274" customFormat="1" ht="15" customHeight="1" x14ac:dyDescent="0.25">
      <c r="A10" s="408"/>
      <c r="B10" s="822" t="s">
        <v>1047</v>
      </c>
      <c r="C10" s="823"/>
      <c r="D10" s="823"/>
      <c r="E10" s="824"/>
      <c r="F10" s="408"/>
      <c r="G10" s="826" t="s">
        <v>1373</v>
      </c>
      <c r="H10" s="827"/>
      <c r="I10" s="827"/>
      <c r="J10" s="827"/>
      <c r="K10" s="827"/>
      <c r="L10" s="828"/>
      <c r="M10" s="408"/>
    </row>
    <row r="11" spans="1:21" s="274" customFormat="1" ht="14.25" customHeight="1" x14ac:dyDescent="0.25">
      <c r="A11" s="408"/>
      <c r="B11" s="826" t="s">
        <v>1372</v>
      </c>
      <c r="C11" s="827"/>
      <c r="D11" s="827"/>
      <c r="E11" s="828"/>
      <c r="F11" s="409"/>
      <c r="G11" s="409"/>
      <c r="H11" s="408"/>
      <c r="I11" s="408"/>
      <c r="J11" s="408"/>
      <c r="K11" s="408"/>
      <c r="L11" s="410"/>
      <c r="M11" s="408"/>
      <c r="P11" s="370"/>
    </row>
    <row r="12" spans="1:21" s="274" customFormat="1" ht="16.5" thickBot="1" x14ac:dyDescent="0.3">
      <c r="A12" s="408"/>
      <c r="B12" s="829" t="s">
        <v>1304</v>
      </c>
      <c r="C12" s="830"/>
      <c r="D12" s="830"/>
      <c r="E12" s="831"/>
      <c r="F12" s="408"/>
      <c r="G12" s="411" t="s">
        <v>1137</v>
      </c>
      <c r="H12" s="412"/>
      <c r="I12" s="412"/>
      <c r="J12" s="412"/>
      <c r="K12" s="412"/>
      <c r="L12" s="413"/>
      <c r="M12" s="408"/>
    </row>
    <row r="13" spans="1:21" s="274" customFormat="1" ht="39" hidden="1" thickBot="1" x14ac:dyDescent="0.25">
      <c r="A13" s="408"/>
      <c r="B13" s="408"/>
      <c r="C13" s="408"/>
      <c r="D13" s="408"/>
      <c r="E13" s="408"/>
      <c r="F13" s="414"/>
      <c r="G13" s="408"/>
      <c r="H13" s="415" t="s">
        <v>10</v>
      </c>
      <c r="I13" s="416"/>
      <c r="J13" s="416"/>
      <c r="K13" s="416"/>
      <c r="L13" s="416"/>
      <c r="M13" s="417"/>
    </row>
    <row r="14" spans="1:21" s="274" customFormat="1" ht="9" customHeight="1" thickTop="1" x14ac:dyDescent="0.2">
      <c r="A14" s="408"/>
      <c r="B14" s="408"/>
      <c r="C14" s="408"/>
      <c r="D14" s="408"/>
      <c r="E14" s="408"/>
      <c r="F14" s="418"/>
      <c r="G14" s="408"/>
      <c r="H14" s="408"/>
      <c r="I14" s="825"/>
      <c r="J14" s="825"/>
      <c r="K14" s="825"/>
      <c r="L14" s="408"/>
      <c r="M14" s="408"/>
    </row>
    <row r="15" spans="1:21" ht="6" customHeight="1" thickBot="1" x14ac:dyDescent="0.25">
      <c r="A15" s="192"/>
      <c r="B15" s="419"/>
      <c r="C15" s="419"/>
      <c r="D15" s="419"/>
      <c r="E15" s="419"/>
      <c r="F15" s="192"/>
      <c r="G15" s="192"/>
      <c r="H15" s="192"/>
      <c r="I15" s="192"/>
      <c r="J15" s="192"/>
      <c r="K15" s="192"/>
      <c r="L15" s="192"/>
      <c r="M15" s="192"/>
    </row>
    <row r="16" spans="1:21" ht="24.95" customHeight="1" thickBot="1" x14ac:dyDescent="0.25">
      <c r="A16" s="420"/>
      <c r="B16" s="800" t="s">
        <v>178</v>
      </c>
      <c r="C16" s="800"/>
      <c r="D16" s="800"/>
      <c r="E16" s="800"/>
      <c r="F16" s="421"/>
      <c r="G16" s="795" t="s">
        <v>179</v>
      </c>
      <c r="H16" s="795"/>
      <c r="I16" s="422"/>
      <c r="J16" s="527" t="s">
        <v>180</v>
      </c>
      <c r="K16" s="423"/>
      <c r="L16" s="527" t="s">
        <v>181</v>
      </c>
      <c r="M16" s="424"/>
      <c r="P16" s="790" t="s">
        <v>1334</v>
      </c>
      <c r="Q16" s="790"/>
      <c r="R16" s="790"/>
      <c r="S16" s="790"/>
      <c r="T16" s="790"/>
      <c r="U16" s="790"/>
    </row>
    <row r="17" spans="1:21" ht="17.100000000000001" customHeight="1" x14ac:dyDescent="0.2">
      <c r="A17" s="371"/>
      <c r="B17" s="792" t="s">
        <v>1298</v>
      </c>
      <c r="C17" s="792"/>
      <c r="D17" s="792"/>
      <c r="E17" s="793"/>
      <c r="G17" s="791"/>
      <c r="H17" s="791"/>
      <c r="I17" s="372"/>
      <c r="J17" s="526"/>
      <c r="K17" s="373"/>
      <c r="L17" s="425">
        <f t="shared" ref="L17:L26" si="0">G17+J17</f>
        <v>0</v>
      </c>
      <c r="M17" s="374"/>
      <c r="P17" s="790"/>
      <c r="Q17" s="790"/>
      <c r="R17" s="790"/>
      <c r="S17" s="790"/>
      <c r="T17" s="790"/>
      <c r="U17" s="790"/>
    </row>
    <row r="18" spans="1:21" ht="17.100000000000001" customHeight="1" x14ac:dyDescent="0.2">
      <c r="A18" s="371"/>
      <c r="B18" s="785"/>
      <c r="C18" s="785"/>
      <c r="D18" s="785"/>
      <c r="E18" s="785"/>
      <c r="G18" s="791"/>
      <c r="H18" s="791"/>
      <c r="I18" s="372"/>
      <c r="J18" s="526"/>
      <c r="K18" s="373"/>
      <c r="L18" s="425">
        <f t="shared" si="0"/>
        <v>0</v>
      </c>
      <c r="M18" s="374"/>
      <c r="P18" s="790"/>
      <c r="Q18" s="790"/>
      <c r="R18" s="790"/>
      <c r="S18" s="790"/>
      <c r="T18" s="790"/>
      <c r="U18" s="790"/>
    </row>
    <row r="19" spans="1:21" ht="17.100000000000001" customHeight="1" x14ac:dyDescent="0.2">
      <c r="A19" s="371"/>
      <c r="B19" s="785"/>
      <c r="C19" s="785"/>
      <c r="D19" s="785"/>
      <c r="E19" s="785"/>
      <c r="G19" s="791"/>
      <c r="H19" s="791"/>
      <c r="I19" s="372"/>
      <c r="J19" s="526"/>
      <c r="K19" s="373"/>
      <c r="L19" s="425">
        <f t="shared" si="0"/>
        <v>0</v>
      </c>
      <c r="M19" s="374"/>
      <c r="P19" s="775" t="s">
        <v>1335</v>
      </c>
      <c r="Q19" s="775"/>
      <c r="R19" s="775"/>
      <c r="S19" s="775"/>
      <c r="T19" s="775"/>
      <c r="U19" s="775"/>
    </row>
    <row r="20" spans="1:21" ht="17.100000000000001" customHeight="1" x14ac:dyDescent="0.2">
      <c r="A20" s="371"/>
      <c r="B20" s="785"/>
      <c r="C20" s="785"/>
      <c r="D20" s="785"/>
      <c r="E20" s="785"/>
      <c r="G20" s="791"/>
      <c r="H20" s="791"/>
      <c r="I20" s="372"/>
      <c r="J20" s="526"/>
      <c r="K20" s="373"/>
      <c r="L20" s="425">
        <f t="shared" si="0"/>
        <v>0</v>
      </c>
      <c r="M20" s="374"/>
      <c r="P20" s="775"/>
      <c r="Q20" s="775"/>
      <c r="R20" s="775"/>
      <c r="S20" s="775"/>
      <c r="T20" s="775"/>
      <c r="U20" s="775"/>
    </row>
    <row r="21" spans="1:21" ht="17.100000000000001" customHeight="1" x14ac:dyDescent="0.2">
      <c r="A21" s="371"/>
      <c r="B21" s="785"/>
      <c r="C21" s="785"/>
      <c r="D21" s="785"/>
      <c r="E21" s="785"/>
      <c r="G21" s="789"/>
      <c r="H21" s="789"/>
      <c r="I21" s="372"/>
      <c r="J21" s="526"/>
      <c r="K21" s="373"/>
      <c r="L21" s="425">
        <f t="shared" si="0"/>
        <v>0</v>
      </c>
      <c r="M21" s="374"/>
      <c r="P21" s="775"/>
      <c r="Q21" s="775"/>
      <c r="R21" s="775"/>
      <c r="S21" s="775"/>
      <c r="T21" s="775"/>
      <c r="U21" s="775"/>
    </row>
    <row r="22" spans="1:21" ht="17.100000000000001" customHeight="1" x14ac:dyDescent="0.2">
      <c r="A22" s="371"/>
      <c r="B22" s="785"/>
      <c r="C22" s="785"/>
      <c r="D22" s="785"/>
      <c r="E22" s="785"/>
      <c r="G22" s="789"/>
      <c r="H22" s="789"/>
      <c r="I22" s="372"/>
      <c r="J22" s="526"/>
      <c r="K22" s="373"/>
      <c r="L22" s="425">
        <f t="shared" si="0"/>
        <v>0</v>
      </c>
      <c r="M22" s="374"/>
    </row>
    <row r="23" spans="1:21" ht="17.100000000000001" customHeight="1" x14ac:dyDescent="0.2">
      <c r="A23" s="371"/>
      <c r="B23" s="785"/>
      <c r="C23" s="785"/>
      <c r="D23" s="785"/>
      <c r="E23" s="785"/>
      <c r="G23" s="791"/>
      <c r="H23" s="791"/>
      <c r="I23" s="372"/>
      <c r="J23" s="526"/>
      <c r="K23" s="373"/>
      <c r="L23" s="425">
        <f t="shared" si="0"/>
        <v>0</v>
      </c>
      <c r="M23" s="374"/>
    </row>
    <row r="24" spans="1:21" ht="17.100000000000001" customHeight="1" x14ac:dyDescent="0.2">
      <c r="A24" s="371"/>
      <c r="B24" s="785"/>
      <c r="C24" s="785"/>
      <c r="D24" s="785"/>
      <c r="E24" s="785"/>
      <c r="G24" s="798"/>
      <c r="H24" s="798"/>
      <c r="I24" s="372"/>
      <c r="J24" s="526"/>
      <c r="K24" s="373"/>
      <c r="L24" s="425">
        <f t="shared" si="0"/>
        <v>0</v>
      </c>
      <c r="M24" s="374"/>
    </row>
    <row r="25" spans="1:21" ht="17.100000000000001" customHeight="1" x14ac:dyDescent="0.2">
      <c r="A25" s="371"/>
      <c r="B25" s="785"/>
      <c r="C25" s="785"/>
      <c r="D25" s="785"/>
      <c r="E25" s="785"/>
      <c r="G25" s="791"/>
      <c r="H25" s="791"/>
      <c r="I25" s="375"/>
      <c r="J25" s="526"/>
      <c r="K25" s="373"/>
      <c r="L25" s="425">
        <f t="shared" si="0"/>
        <v>0</v>
      </c>
      <c r="M25" s="374"/>
    </row>
    <row r="26" spans="1:21" ht="17.100000000000001" customHeight="1" thickBot="1" x14ac:dyDescent="0.25">
      <c r="A26" s="371"/>
      <c r="B26" s="785"/>
      <c r="C26" s="785"/>
      <c r="D26" s="785"/>
      <c r="E26" s="785"/>
      <c r="G26" s="796"/>
      <c r="H26" s="796"/>
      <c r="I26" s="376"/>
      <c r="J26" s="528"/>
      <c r="K26" s="373"/>
      <c r="L26" s="426">
        <f t="shared" si="0"/>
        <v>0</v>
      </c>
      <c r="M26" s="374"/>
    </row>
    <row r="27" spans="1:21" ht="17.100000000000001" customHeight="1" thickBot="1" x14ac:dyDescent="0.25">
      <c r="A27" s="371"/>
      <c r="B27" s="799" t="s">
        <v>11</v>
      </c>
      <c r="C27" s="799"/>
      <c r="D27" s="799"/>
      <c r="E27" s="799"/>
      <c r="G27" s="797">
        <f>ROUND(SUM(G17:H26),2)</f>
        <v>0</v>
      </c>
      <c r="H27" s="797"/>
      <c r="I27" s="376"/>
      <c r="J27" s="529">
        <f>ROUND(SUM(J17:J26),2)</f>
        <v>0</v>
      </c>
      <c r="K27" s="373"/>
      <c r="L27" s="529">
        <f>IF(ROUND(SUM(L17:L26),2)&lt;&gt;(G27+J27),"ERROR",ROUND(SUM(L17:L26),2))</f>
        <v>0</v>
      </c>
      <c r="M27" s="374"/>
    </row>
    <row r="28" spans="1:21" ht="11.25" customHeight="1" thickTop="1" thickBot="1" x14ac:dyDescent="0.25">
      <c r="A28" s="377"/>
      <c r="B28" s="378"/>
      <c r="C28" s="378"/>
      <c r="D28" s="378"/>
      <c r="E28" s="379"/>
      <c r="F28" s="379"/>
      <c r="H28" s="134"/>
      <c r="I28" s="134"/>
      <c r="J28" s="134"/>
      <c r="K28" s="134"/>
      <c r="L28" s="533"/>
      <c r="M28" s="534"/>
    </row>
    <row r="29" spans="1:21" s="274" customFormat="1" ht="17.25" customHeight="1" thickBot="1" x14ac:dyDescent="0.25">
      <c r="A29" s="776" t="s">
        <v>1336</v>
      </c>
      <c r="B29" s="777"/>
      <c r="C29" s="777"/>
      <c r="D29" s="777"/>
      <c r="E29" s="777"/>
      <c r="F29" s="777"/>
      <c r="G29" s="380"/>
      <c r="H29" s="381"/>
      <c r="I29" s="381"/>
      <c r="J29" s="381"/>
      <c r="K29" s="381"/>
      <c r="L29" s="381"/>
      <c r="M29" s="382"/>
    </row>
    <row r="30" spans="1:21" s="274" customFormat="1" ht="30" customHeight="1" thickBot="1" x14ac:dyDescent="0.25">
      <c r="A30" s="778" t="s">
        <v>1553</v>
      </c>
      <c r="B30" s="779"/>
      <c r="C30" s="779"/>
      <c r="D30" s="779"/>
      <c r="E30" s="779"/>
      <c r="F30" s="779"/>
      <c r="G30" s="383"/>
      <c r="J30" s="581" t="s">
        <v>1148</v>
      </c>
      <c r="L30" s="645">
        <f>'Basic Data Input'!B8</f>
        <v>0</v>
      </c>
      <c r="M30" s="385"/>
    </row>
    <row r="31" spans="1:21" s="274" customFormat="1" ht="17.25" customHeight="1" thickBot="1" x14ac:dyDescent="0.25">
      <c r="A31" s="537"/>
      <c r="B31" s="535"/>
      <c r="C31" s="538" t="s">
        <v>1337</v>
      </c>
      <c r="D31" s="535"/>
      <c r="E31" s="538" t="s">
        <v>1338</v>
      </c>
      <c r="F31" s="539"/>
      <c r="G31" s="388"/>
      <c r="H31" s="532" t="s">
        <v>1048</v>
      </c>
      <c r="M31" s="385"/>
      <c r="N31" s="384"/>
    </row>
    <row r="32" spans="1:21" s="274" customFormat="1" ht="18.75" customHeight="1" thickBot="1" x14ac:dyDescent="0.25">
      <c r="A32" s="780" t="s">
        <v>1339</v>
      </c>
      <c r="B32" s="781"/>
      <c r="C32" s="781"/>
      <c r="D32" s="781"/>
      <c r="E32" s="781"/>
      <c r="F32" s="781"/>
      <c r="G32" s="386"/>
      <c r="H32" s="427"/>
      <c r="I32" s="391"/>
      <c r="J32" s="391"/>
      <c r="K32" s="391"/>
      <c r="L32" s="391"/>
      <c r="M32" s="387"/>
    </row>
    <row r="33" spans="1:13" s="274" customFormat="1" ht="18" customHeight="1" thickBot="1" x14ac:dyDescent="0.25">
      <c r="A33" s="782" t="s">
        <v>1340</v>
      </c>
      <c r="B33" s="783"/>
      <c r="C33" s="783"/>
      <c r="D33" s="783"/>
      <c r="E33" s="783"/>
      <c r="F33" s="784"/>
      <c r="H33" s="794" t="s">
        <v>1552</v>
      </c>
      <c r="I33" s="794"/>
      <c r="J33" s="794"/>
      <c r="K33" s="794"/>
      <c r="L33" s="794"/>
      <c r="M33" s="385"/>
    </row>
    <row r="34" spans="1:13" s="274" customFormat="1" ht="15" customHeight="1" x14ac:dyDescent="0.2">
      <c r="A34" s="786" t="s">
        <v>1554</v>
      </c>
      <c r="B34" s="787"/>
      <c r="C34" s="787"/>
      <c r="D34" s="787"/>
      <c r="E34" s="787"/>
      <c r="F34" s="788"/>
      <c r="J34" s="580" t="s">
        <v>182</v>
      </c>
      <c r="K34" s="389"/>
      <c r="L34" s="582">
        <f>'Basic Data Input'!B13</f>
        <v>0</v>
      </c>
      <c r="M34" s="385"/>
    </row>
    <row r="35" spans="1:13" s="274" customFormat="1" ht="15" customHeight="1" thickBot="1" x14ac:dyDescent="0.25">
      <c r="A35" s="786"/>
      <c r="B35" s="787"/>
      <c r="C35" s="787"/>
      <c r="D35" s="787"/>
      <c r="E35" s="787"/>
      <c r="F35" s="788"/>
      <c r="J35" s="580" t="s">
        <v>183</v>
      </c>
      <c r="K35" s="390"/>
      <c r="L35" s="584">
        <f>'Basic Data Input'!B14</f>
        <v>0</v>
      </c>
      <c r="M35" s="385"/>
    </row>
    <row r="36" spans="1:13" s="274" customFormat="1" ht="19.5" customHeight="1" thickBot="1" x14ac:dyDescent="0.25">
      <c r="A36" s="540"/>
      <c r="B36" s="536"/>
      <c r="C36" s="541" t="s">
        <v>1337</v>
      </c>
      <c r="D36" s="536"/>
      <c r="E36" s="541" t="s">
        <v>1338</v>
      </c>
      <c r="F36" s="542"/>
      <c r="J36" s="581" t="s">
        <v>184</v>
      </c>
      <c r="K36" s="389"/>
      <c r="L36" s="583">
        <f>ROUND(SUM(L34:L35),2)</f>
        <v>0</v>
      </c>
      <c r="M36" s="385"/>
    </row>
    <row r="37" spans="1:13" s="274" customFormat="1" x14ac:dyDescent="0.2">
      <c r="A37" s="772" t="s">
        <v>1341</v>
      </c>
      <c r="B37" s="773"/>
      <c r="C37" s="773"/>
      <c r="D37" s="773"/>
      <c r="E37" s="773"/>
      <c r="F37" s="774"/>
      <c r="M37" s="385"/>
    </row>
    <row r="38" spans="1:13" ht="13.5" thickBot="1" x14ac:dyDescent="0.25">
      <c r="A38" s="543"/>
      <c r="B38" s="544"/>
      <c r="C38" s="544"/>
      <c r="D38" s="544"/>
      <c r="E38" s="544"/>
      <c r="F38" s="545"/>
      <c r="G38" s="391"/>
      <c r="H38" s="391"/>
      <c r="I38" s="391"/>
      <c r="J38" s="391"/>
      <c r="K38" s="391"/>
      <c r="L38" s="391"/>
      <c r="M38" s="387"/>
    </row>
    <row r="44" spans="1:13" x14ac:dyDescent="0.2">
      <c r="A44" s="392"/>
    </row>
    <row r="45" spans="1:13" x14ac:dyDescent="0.2">
      <c r="A45" s="370"/>
      <c r="B45" s="394"/>
      <c r="C45" s="394"/>
      <c r="D45" s="394"/>
      <c r="E45" s="394"/>
      <c r="F45" s="393"/>
      <c r="H45" s="393"/>
      <c r="I45" s="274"/>
    </row>
    <row r="46" spans="1:13" x14ac:dyDescent="0.2">
      <c r="G46" s="274"/>
    </row>
  </sheetData>
  <sheetProtection algorithmName="SHA-512" hashValue="yf7EkmJguLKYbjHKIcAFQc7GTQNbv7ycn2QE3fswJRYo5+DV2sU6jYxhzKsYR46Q9S0AbVcJOv5zNNZe4PqxvA==" saltValue="5sV/GaHWwTAEDGJyA34FWw==" spinCount="100000" sheet="1" objects="1" scenarios="1"/>
  <mergeCells count="45">
    <mergeCell ref="G18:H18"/>
    <mergeCell ref="B18:E18"/>
    <mergeCell ref="B16:E16"/>
    <mergeCell ref="B6:E6"/>
    <mergeCell ref="G6:L6"/>
    <mergeCell ref="B7:E7"/>
    <mergeCell ref="B8:E8"/>
    <mergeCell ref="G7:L8"/>
    <mergeCell ref="B9:E9"/>
    <mergeCell ref="G9:L9"/>
    <mergeCell ref="B10:E10"/>
    <mergeCell ref="I14:K14"/>
    <mergeCell ref="G10:L10"/>
    <mergeCell ref="B11:E11"/>
    <mergeCell ref="B12:E12"/>
    <mergeCell ref="P16:U18"/>
    <mergeCell ref="G20:H20"/>
    <mergeCell ref="B17:E17"/>
    <mergeCell ref="H33:L33"/>
    <mergeCell ref="G16:H16"/>
    <mergeCell ref="G23:H23"/>
    <mergeCell ref="G25:H25"/>
    <mergeCell ref="G26:H26"/>
    <mergeCell ref="G27:H27"/>
    <mergeCell ref="G24:H24"/>
    <mergeCell ref="G19:H19"/>
    <mergeCell ref="G17:H17"/>
    <mergeCell ref="B19:E19"/>
    <mergeCell ref="B20:E20"/>
    <mergeCell ref="B27:E27"/>
    <mergeCell ref="B25:E25"/>
    <mergeCell ref="A37:F37"/>
    <mergeCell ref="P19:U21"/>
    <mergeCell ref="A29:F29"/>
    <mergeCell ref="A30:F30"/>
    <mergeCell ref="A32:F32"/>
    <mergeCell ref="A33:F33"/>
    <mergeCell ref="B26:E26"/>
    <mergeCell ref="B23:E23"/>
    <mergeCell ref="B24:E24"/>
    <mergeCell ref="A34:F35"/>
    <mergeCell ref="B21:E21"/>
    <mergeCell ref="G21:H21"/>
    <mergeCell ref="G22:H22"/>
    <mergeCell ref="B22:E22"/>
  </mergeCells>
  <phoneticPr fontId="0" type="noConversion"/>
  <hyperlinks>
    <hyperlink ref="B11" r:id="rId1" display="Website:  www.auditors.nebraska.gov" xr:uid="{00000000-0004-0000-0300-000000000000}"/>
    <hyperlink ref="B12" r:id="rId2" display="Questions - E-Mail:  Deann.Haeffner@nebraska.gov" xr:uid="{00000000-0004-0000-0300-000001000000}"/>
    <hyperlink ref="G10:L10" r:id="rId3" display="http://www.auditors.nebraska.gov/" xr:uid="{00000000-0004-0000-0300-000002000000}"/>
    <hyperlink ref="G10" r:id="rId4" display="www.auditors.nebraska.gov" xr:uid="{00000000-0004-0000-0300-000003000000}"/>
    <hyperlink ref="B12:E12" r:id="rId5" display="Questions - E-Mail:  Jeff.Schreier@nebraska.gov" xr:uid="{AE81FD95-38DF-424E-B32E-6689CD28EC38}"/>
  </hyperlinks>
  <printOptions horizontalCentered="1"/>
  <pageMargins left="0.25" right="0.25" top="0.35" bottom="0.3" header="0.35" footer="0.1"/>
  <pageSetup scale="95" orientation="landscape" r:id="rId6"/>
  <headerFooter alignWithMargins="0">
    <oddFooter>&amp;R&amp;"Arial,Bold"Page 1</oddFooter>
  </headerFooter>
  <customProperties>
    <customPr name="OrphanNamesChecked" r:id="rId7"/>
  </customProperties>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8"/>
  <sheetViews>
    <sheetView workbookViewId="0">
      <selection sqref="A1:C1"/>
    </sheetView>
  </sheetViews>
  <sheetFormatPr defaultColWidth="9.140625" defaultRowHeight="12.75" x14ac:dyDescent="0.2"/>
  <cols>
    <col min="1" max="2" width="2.5703125" style="4" customWidth="1"/>
    <col min="3" max="3" width="60.5703125" style="4" customWidth="1"/>
    <col min="4" max="4" width="2.5703125" style="4" customWidth="1"/>
    <col min="5" max="5" width="14.5703125" style="4" customWidth="1"/>
    <col min="6" max="6" width="2.5703125" style="4" customWidth="1"/>
    <col min="7" max="7" width="14.5703125" style="4" customWidth="1"/>
    <col min="8" max="8" width="2.5703125" style="4" customWidth="1"/>
    <col min="9" max="9" width="24.5703125" style="4" customWidth="1"/>
    <col min="10" max="16384" width="9.140625" style="4"/>
  </cols>
  <sheetData>
    <row r="1" spans="1:10" ht="18" x14ac:dyDescent="0.25">
      <c r="A1" s="833" t="str">
        <f>CONCATENATE('Basic Data Input'!B5," COUNTY BUDGET DOCUMENT")</f>
        <v>___________ COUNTY BUDGET DOCUMENT</v>
      </c>
      <c r="B1" s="833"/>
      <c r="C1" s="833"/>
      <c r="D1" s="833"/>
      <c r="E1" s="833"/>
      <c r="F1" s="833"/>
      <c r="G1" s="833"/>
      <c r="H1" s="833"/>
      <c r="I1" s="833"/>
    </row>
    <row r="2" spans="1:10" ht="18" customHeight="1" x14ac:dyDescent="0.25">
      <c r="A2" s="834" t="s">
        <v>392</v>
      </c>
      <c r="B2" s="834"/>
      <c r="C2" s="834"/>
      <c r="D2" s="834"/>
      <c r="E2" s="834"/>
      <c r="F2" s="834"/>
      <c r="G2" s="834"/>
      <c r="H2" s="834"/>
      <c r="I2" s="834"/>
    </row>
    <row r="3" spans="1:10" x14ac:dyDescent="0.2">
      <c r="E3" s="832" t="s">
        <v>393</v>
      </c>
      <c r="F3" s="832"/>
      <c r="G3" s="832"/>
    </row>
    <row r="4" spans="1:10" ht="15" customHeight="1" x14ac:dyDescent="0.2">
      <c r="A4" s="832" t="s">
        <v>394</v>
      </c>
      <c r="B4" s="832"/>
      <c r="C4" s="832"/>
      <c r="E4" s="125" t="s">
        <v>395</v>
      </c>
      <c r="G4" s="125" t="s">
        <v>396</v>
      </c>
      <c r="I4" s="124" t="s">
        <v>397</v>
      </c>
    </row>
    <row r="5" spans="1:10" ht="18" customHeight="1" x14ac:dyDescent="0.2">
      <c r="A5" s="18" t="s">
        <v>398</v>
      </c>
      <c r="E5" s="126"/>
      <c r="F5" s="126"/>
      <c r="G5" s="126"/>
      <c r="H5" s="126"/>
      <c r="I5" s="126"/>
    </row>
    <row r="6" spans="1:10" ht="18" customHeight="1" x14ac:dyDescent="0.2">
      <c r="B6" s="4" t="s">
        <v>399</v>
      </c>
      <c r="E6" s="126"/>
      <c r="F6" s="126"/>
      <c r="G6" s="126"/>
      <c r="H6" s="126"/>
      <c r="I6" s="126"/>
    </row>
    <row r="7" spans="1:10" ht="15" x14ac:dyDescent="0.2">
      <c r="C7" s="4" t="s">
        <v>400</v>
      </c>
      <c r="D7" s="127"/>
      <c r="E7" s="126"/>
      <c r="F7" s="126"/>
      <c r="G7" s="126"/>
      <c r="H7" s="126"/>
      <c r="I7" s="202"/>
      <c r="J7" s="127"/>
    </row>
    <row r="8" spans="1:10" ht="15" x14ac:dyDescent="0.2">
      <c r="C8" s="132" t="s">
        <v>1132</v>
      </c>
      <c r="D8" s="127"/>
      <c r="E8" s="126"/>
      <c r="F8" s="126"/>
      <c r="G8" s="126"/>
      <c r="H8" s="126"/>
      <c r="I8" s="126"/>
      <c r="J8" s="127"/>
    </row>
    <row r="9" spans="1:10" ht="15" x14ac:dyDescent="0.2">
      <c r="C9" s="4" t="s">
        <v>363</v>
      </c>
      <c r="D9" s="127"/>
      <c r="E9" s="126"/>
      <c r="F9" s="126"/>
      <c r="G9" s="126"/>
      <c r="H9" s="126"/>
      <c r="I9" s="202"/>
      <c r="J9" s="127"/>
    </row>
    <row r="10" spans="1:10" ht="15" x14ac:dyDescent="0.2">
      <c r="C10" s="4" t="s">
        <v>401</v>
      </c>
      <c r="D10" s="127"/>
      <c r="E10" s="126"/>
      <c r="F10" s="126"/>
      <c r="G10" s="126"/>
      <c r="H10" s="126"/>
      <c r="I10" s="202"/>
      <c r="J10" s="127"/>
    </row>
    <row r="11" spans="1:10" ht="15" x14ac:dyDescent="0.2">
      <c r="C11" s="132" t="s">
        <v>525</v>
      </c>
      <c r="D11" s="127"/>
      <c r="E11" s="126"/>
      <c r="F11" s="126"/>
      <c r="G11" s="126"/>
      <c r="H11" s="126"/>
      <c r="I11" s="202"/>
      <c r="J11" s="127"/>
    </row>
    <row r="12" spans="1:10" ht="15" x14ac:dyDescent="0.2">
      <c r="J12" s="127"/>
    </row>
    <row r="13" spans="1:10" ht="15" x14ac:dyDescent="0.2">
      <c r="B13" s="132" t="s">
        <v>1411</v>
      </c>
      <c r="D13" s="127"/>
      <c r="E13" s="126"/>
      <c r="F13" s="126"/>
      <c r="G13" s="126"/>
      <c r="H13" s="126"/>
      <c r="I13" s="126"/>
      <c r="J13" s="127"/>
    </row>
    <row r="14" spans="1:10" ht="15" x14ac:dyDescent="0.2">
      <c r="C14" s="132" t="s">
        <v>1407</v>
      </c>
      <c r="D14" s="127"/>
      <c r="E14" s="126"/>
      <c r="F14" s="126"/>
      <c r="G14" s="126"/>
      <c r="H14" s="126"/>
      <c r="I14" s="126"/>
      <c r="J14" s="127"/>
    </row>
    <row r="15" spans="1:10" ht="15" x14ac:dyDescent="0.2">
      <c r="C15" s="132" t="s">
        <v>1408</v>
      </c>
      <c r="D15" s="127"/>
      <c r="E15" s="126"/>
      <c r="F15" s="126"/>
      <c r="G15" s="126"/>
      <c r="H15" s="126"/>
      <c r="I15" s="126"/>
      <c r="J15" s="127"/>
    </row>
    <row r="16" spans="1:10" ht="15" x14ac:dyDescent="0.2">
      <c r="B16" s="132" t="s">
        <v>214</v>
      </c>
      <c r="D16" s="127"/>
      <c r="E16" s="126"/>
      <c r="F16" s="126"/>
      <c r="G16" s="126"/>
      <c r="H16" s="126"/>
      <c r="I16" s="126"/>
      <c r="J16" s="127"/>
    </row>
    <row r="17" spans="1:11" ht="15" x14ac:dyDescent="0.2">
      <c r="B17" s="132" t="s">
        <v>1022</v>
      </c>
      <c r="D17" s="127"/>
      <c r="E17" s="126"/>
      <c r="F17" s="126"/>
      <c r="G17" s="126"/>
      <c r="H17" s="126"/>
      <c r="I17" s="126"/>
      <c r="J17" s="127"/>
    </row>
    <row r="18" spans="1:11" ht="15" x14ac:dyDescent="0.2">
      <c r="B18" s="132" t="s">
        <v>1369</v>
      </c>
      <c r="D18" s="127"/>
      <c r="E18" s="202"/>
      <c r="F18" s="126"/>
      <c r="G18" s="202"/>
      <c r="H18" s="126"/>
      <c r="I18" s="126"/>
      <c r="J18" s="127"/>
    </row>
    <row r="19" spans="1:11" ht="18" customHeight="1" x14ac:dyDescent="0.2">
      <c r="A19" s="215" t="s">
        <v>1130</v>
      </c>
      <c r="E19" s="126"/>
      <c r="F19" s="126"/>
      <c r="G19" s="126"/>
      <c r="H19" s="126"/>
      <c r="I19" s="126"/>
    </row>
    <row r="20" spans="1:11" ht="18" customHeight="1" x14ac:dyDescent="0.2">
      <c r="B20" s="132" t="s">
        <v>584</v>
      </c>
      <c r="E20" s="126"/>
      <c r="F20" s="126"/>
      <c r="G20" s="126"/>
      <c r="H20" s="126"/>
      <c r="I20" s="126"/>
    </row>
    <row r="21" spans="1:11" ht="15" x14ac:dyDescent="0.2">
      <c r="C21" s="4" t="s">
        <v>402</v>
      </c>
      <c r="D21" s="127"/>
      <c r="E21" s="128">
        <v>100</v>
      </c>
      <c r="F21" s="126"/>
      <c r="G21" s="126" t="s">
        <v>175</v>
      </c>
      <c r="H21" s="126"/>
      <c r="I21" s="126" t="s">
        <v>403</v>
      </c>
      <c r="J21" s="127"/>
    </row>
    <row r="22" spans="1:11" ht="15" x14ac:dyDescent="0.2">
      <c r="C22" s="4" t="s">
        <v>404</v>
      </c>
      <c r="D22" s="127"/>
      <c r="E22" s="128">
        <v>100</v>
      </c>
      <c r="F22" s="126"/>
      <c r="G22" s="126" t="s">
        <v>175</v>
      </c>
      <c r="H22" s="126"/>
      <c r="I22" s="126" t="s">
        <v>405</v>
      </c>
      <c r="J22" s="127"/>
    </row>
    <row r="23" spans="1:11" ht="15" x14ac:dyDescent="0.2">
      <c r="C23" s="4" t="s">
        <v>406</v>
      </c>
      <c r="D23" s="127"/>
      <c r="E23" s="126"/>
      <c r="F23" s="126"/>
      <c r="G23" s="126"/>
      <c r="H23" s="126"/>
      <c r="I23" s="126"/>
    </row>
    <row r="24" spans="1:11" ht="15" x14ac:dyDescent="0.2">
      <c r="A24" s="167"/>
      <c r="B24" s="167"/>
      <c r="C24" s="135" t="s">
        <v>424</v>
      </c>
      <c r="D24" s="176"/>
      <c r="E24" s="177">
        <v>100</v>
      </c>
      <c r="F24" s="134"/>
      <c r="G24" s="134">
        <v>601</v>
      </c>
      <c r="H24" s="178"/>
      <c r="I24" s="134" t="s">
        <v>407</v>
      </c>
      <c r="J24" s="167"/>
      <c r="K24" s="167"/>
    </row>
    <row r="25" spans="1:11" ht="15" x14ac:dyDescent="0.2">
      <c r="A25" s="167"/>
      <c r="B25" s="167"/>
      <c r="C25" s="135" t="s">
        <v>425</v>
      </c>
      <c r="D25" s="176"/>
      <c r="E25" s="177">
        <v>100</v>
      </c>
      <c r="F25" s="134"/>
      <c r="G25" s="134">
        <v>602</v>
      </c>
      <c r="H25" s="178"/>
      <c r="I25" s="134" t="s">
        <v>408</v>
      </c>
      <c r="J25" s="167"/>
      <c r="K25" s="167"/>
    </row>
    <row r="26" spans="1:11" ht="15" x14ac:dyDescent="0.2">
      <c r="A26" s="167"/>
      <c r="B26" s="167"/>
      <c r="C26" s="135" t="s">
        <v>426</v>
      </c>
      <c r="D26" s="176"/>
      <c r="E26" s="177">
        <v>100</v>
      </c>
      <c r="F26" s="134"/>
      <c r="G26" s="134">
        <v>603</v>
      </c>
      <c r="H26" s="178"/>
      <c r="I26" s="134" t="s">
        <v>409</v>
      </c>
      <c r="J26" s="167"/>
      <c r="K26" s="167"/>
    </row>
    <row r="27" spans="1:11" ht="15" x14ac:dyDescent="0.2">
      <c r="A27" s="167"/>
      <c r="B27" s="167"/>
      <c r="C27" s="135" t="s">
        <v>427</v>
      </c>
      <c r="D27" s="176"/>
      <c r="E27" s="177">
        <v>100</v>
      </c>
      <c r="F27" s="134"/>
      <c r="G27" s="134">
        <v>604</v>
      </c>
      <c r="H27" s="178"/>
      <c r="I27" s="134" t="s">
        <v>410</v>
      </c>
      <c r="J27" s="167"/>
      <c r="K27" s="167"/>
    </row>
    <row r="28" spans="1:11" ht="15" x14ac:dyDescent="0.2">
      <c r="A28" s="167"/>
      <c r="B28" s="167"/>
      <c r="C28" s="135" t="s">
        <v>428</v>
      </c>
      <c r="D28" s="176"/>
      <c r="E28" s="177">
        <v>100</v>
      </c>
      <c r="F28" s="134"/>
      <c r="G28" s="134">
        <v>605</v>
      </c>
      <c r="H28" s="178"/>
      <c r="I28" s="134" t="s">
        <v>411</v>
      </c>
      <c r="J28" s="167"/>
      <c r="K28" s="167"/>
    </row>
    <row r="29" spans="1:11" ht="15" x14ac:dyDescent="0.2">
      <c r="A29" s="167"/>
      <c r="B29" s="167"/>
      <c r="C29" s="135" t="s">
        <v>429</v>
      </c>
      <c r="D29" s="176"/>
      <c r="E29" s="177">
        <v>100</v>
      </c>
      <c r="F29" s="134"/>
      <c r="G29" s="134">
        <v>607</v>
      </c>
      <c r="H29" s="178"/>
      <c r="I29" s="134" t="s">
        <v>441</v>
      </c>
      <c r="J29" s="167"/>
      <c r="K29" s="167"/>
    </row>
    <row r="30" spans="1:11" ht="15" x14ac:dyDescent="0.2">
      <c r="A30" s="167"/>
      <c r="B30" s="167"/>
      <c r="C30" s="135" t="s">
        <v>562</v>
      </c>
      <c r="D30" s="176"/>
      <c r="E30" s="177">
        <v>100</v>
      </c>
      <c r="F30" s="134"/>
      <c r="G30" s="134">
        <v>608</v>
      </c>
      <c r="H30" s="178"/>
      <c r="I30" s="134" t="s">
        <v>569</v>
      </c>
      <c r="J30" s="167"/>
      <c r="K30" s="167"/>
    </row>
    <row r="31" spans="1:11" ht="15" x14ac:dyDescent="0.2">
      <c r="A31" s="167"/>
      <c r="B31" s="167"/>
      <c r="C31" s="135" t="s">
        <v>563</v>
      </c>
      <c r="D31" s="176"/>
      <c r="E31" s="177">
        <v>100</v>
      </c>
      <c r="F31" s="134"/>
      <c r="G31" s="134">
        <v>610</v>
      </c>
      <c r="H31" s="178"/>
      <c r="I31" s="134" t="s">
        <v>570</v>
      </c>
      <c r="J31" s="167"/>
      <c r="K31" s="167"/>
    </row>
    <row r="32" spans="1:11" ht="15" x14ac:dyDescent="0.2">
      <c r="A32" s="167"/>
      <c r="B32" s="167"/>
      <c r="C32" s="135" t="s">
        <v>430</v>
      </c>
      <c r="D32" s="176"/>
      <c r="E32" s="177">
        <v>100</v>
      </c>
      <c r="F32" s="134"/>
      <c r="G32" s="134">
        <v>621</v>
      </c>
      <c r="H32" s="178"/>
      <c r="I32" s="134" t="s">
        <v>482</v>
      </c>
      <c r="J32" s="167"/>
      <c r="K32" s="167"/>
    </row>
    <row r="33" spans="1:11" ht="15" x14ac:dyDescent="0.2">
      <c r="A33" s="167"/>
      <c r="B33" s="167"/>
      <c r="C33" s="135" t="s">
        <v>431</v>
      </c>
      <c r="D33" s="176"/>
      <c r="E33" s="177">
        <v>100</v>
      </c>
      <c r="F33" s="134"/>
      <c r="G33" s="134">
        <v>622</v>
      </c>
      <c r="H33" s="178"/>
      <c r="I33" s="134" t="s">
        <v>483</v>
      </c>
      <c r="J33" s="167"/>
      <c r="K33" s="167"/>
    </row>
    <row r="34" spans="1:11" ht="15" x14ac:dyDescent="0.2">
      <c r="A34" s="167"/>
      <c r="B34" s="167"/>
      <c r="C34" s="135" t="s">
        <v>564</v>
      </c>
      <c r="D34" s="176"/>
      <c r="E34" s="177">
        <v>100</v>
      </c>
      <c r="F34" s="134"/>
      <c r="G34" s="134">
        <v>624</v>
      </c>
      <c r="H34" s="178"/>
      <c r="I34" s="134" t="s">
        <v>485</v>
      </c>
      <c r="J34" s="167"/>
      <c r="K34" s="167"/>
    </row>
    <row r="35" spans="1:11" ht="15" x14ac:dyDescent="0.2">
      <c r="A35" s="167"/>
      <c r="B35" s="167"/>
      <c r="C35" s="135" t="s">
        <v>565</v>
      </c>
      <c r="D35" s="176"/>
      <c r="E35" s="177">
        <v>100</v>
      </c>
      <c r="F35" s="134"/>
      <c r="G35" s="134">
        <v>625</v>
      </c>
      <c r="H35" s="178"/>
      <c r="I35" s="134" t="s">
        <v>484</v>
      </c>
      <c r="J35" s="167"/>
      <c r="K35" s="167"/>
    </row>
    <row r="36" spans="1:11" ht="15" x14ac:dyDescent="0.2">
      <c r="A36" s="167"/>
      <c r="B36" s="167"/>
      <c r="C36" s="135" t="s">
        <v>432</v>
      </c>
      <c r="D36" s="176"/>
      <c r="E36" s="177">
        <v>100</v>
      </c>
      <c r="F36" s="134"/>
      <c r="G36" s="134">
        <v>641</v>
      </c>
      <c r="H36" s="178"/>
      <c r="I36" s="134" t="s">
        <v>412</v>
      </c>
      <c r="J36" s="167"/>
      <c r="K36" s="167"/>
    </row>
    <row r="37" spans="1:11" ht="15" x14ac:dyDescent="0.2">
      <c r="A37" s="167"/>
      <c r="B37" s="167"/>
      <c r="C37" s="135" t="s">
        <v>445</v>
      </c>
      <c r="D37" s="176"/>
      <c r="E37" s="177">
        <v>100</v>
      </c>
      <c r="F37" s="134"/>
      <c r="G37" s="134">
        <v>643</v>
      </c>
      <c r="H37" s="178"/>
      <c r="I37" s="134" t="s">
        <v>486</v>
      </c>
      <c r="J37" s="167"/>
      <c r="K37" s="167"/>
    </row>
    <row r="38" spans="1:11" ht="15" x14ac:dyDescent="0.2">
      <c r="A38" s="167"/>
      <c r="B38" s="167"/>
      <c r="C38" s="135" t="s">
        <v>433</v>
      </c>
      <c r="D38" s="176"/>
      <c r="E38" s="177">
        <v>100</v>
      </c>
      <c r="F38" s="134"/>
      <c r="G38" s="134">
        <v>645</v>
      </c>
      <c r="H38" s="178"/>
      <c r="I38" s="134" t="s">
        <v>446</v>
      </c>
      <c r="J38" s="167"/>
    </row>
    <row r="39" spans="1:11" ht="15" x14ac:dyDescent="0.2">
      <c r="A39" s="167"/>
      <c r="B39" s="167"/>
      <c r="C39" s="135" t="s">
        <v>434</v>
      </c>
      <c r="D39" s="176"/>
      <c r="E39" s="177">
        <v>100</v>
      </c>
      <c r="F39" s="134"/>
      <c r="G39" s="134">
        <v>651</v>
      </c>
      <c r="H39" s="178"/>
      <c r="I39" s="134" t="s">
        <v>447</v>
      </c>
      <c r="J39" s="167"/>
    </row>
    <row r="40" spans="1:11" ht="15" x14ac:dyDescent="0.2">
      <c r="A40" s="167"/>
      <c r="B40" s="167"/>
      <c r="C40" s="135" t="s">
        <v>435</v>
      </c>
      <c r="D40" s="176"/>
      <c r="E40" s="177">
        <v>100</v>
      </c>
      <c r="F40" s="134"/>
      <c r="G40" s="134">
        <v>652</v>
      </c>
      <c r="H40" s="178"/>
      <c r="I40" s="134" t="s">
        <v>487</v>
      </c>
      <c r="J40" s="167"/>
    </row>
    <row r="41" spans="1:11" ht="15" x14ac:dyDescent="0.2">
      <c r="A41" s="167"/>
      <c r="B41" s="167"/>
      <c r="C41" s="135" t="s">
        <v>436</v>
      </c>
      <c r="D41" s="176"/>
      <c r="E41" s="177">
        <v>100</v>
      </c>
      <c r="F41" s="134"/>
      <c r="G41" s="134">
        <v>653</v>
      </c>
      <c r="H41" s="178"/>
      <c r="I41" s="134" t="s">
        <v>448</v>
      </c>
      <c r="J41" s="167"/>
    </row>
    <row r="42" spans="1:11" ht="15" x14ac:dyDescent="0.2">
      <c r="A42" s="167"/>
      <c r="B42" s="167"/>
      <c r="C42" s="135" t="s">
        <v>437</v>
      </c>
      <c r="D42" s="176"/>
      <c r="E42" s="177">
        <v>100</v>
      </c>
      <c r="F42" s="134"/>
      <c r="G42" s="134">
        <v>671</v>
      </c>
      <c r="H42" s="178"/>
      <c r="I42" s="134" t="s">
        <v>449</v>
      </c>
      <c r="J42" s="167"/>
    </row>
    <row r="43" spans="1:11" ht="15" x14ac:dyDescent="0.2">
      <c r="A43" s="167"/>
      <c r="B43" s="167"/>
      <c r="C43" s="135" t="s">
        <v>566</v>
      </c>
      <c r="D43" s="176"/>
      <c r="E43" s="177">
        <v>100</v>
      </c>
      <c r="F43" s="134"/>
      <c r="G43" s="134">
        <v>693</v>
      </c>
      <c r="H43" s="178"/>
      <c r="I43" s="134" t="s">
        <v>488</v>
      </c>
      <c r="J43" s="167"/>
    </row>
    <row r="44" spans="1:11" ht="15" x14ac:dyDescent="0.2">
      <c r="A44" s="167"/>
      <c r="B44" s="167"/>
      <c r="C44" s="135" t="s">
        <v>438</v>
      </c>
      <c r="D44" s="176"/>
      <c r="E44" s="177">
        <v>100</v>
      </c>
      <c r="F44" s="134"/>
      <c r="G44" s="134">
        <v>702</v>
      </c>
      <c r="H44" s="178"/>
      <c r="I44" s="134" t="s">
        <v>571</v>
      </c>
      <c r="J44" s="167"/>
    </row>
    <row r="45" spans="1:11" ht="15" x14ac:dyDescent="0.2">
      <c r="A45" s="167"/>
      <c r="B45" s="167"/>
      <c r="C45" s="135" t="s">
        <v>644</v>
      </c>
      <c r="D45" s="176"/>
      <c r="E45" s="177">
        <v>100</v>
      </c>
      <c r="F45" s="134"/>
      <c r="G45" s="134">
        <v>733</v>
      </c>
      <c r="H45" s="178"/>
      <c r="I45" s="134" t="s">
        <v>572</v>
      </c>
      <c r="J45" s="167"/>
    </row>
    <row r="46" spans="1:11" ht="15" x14ac:dyDescent="0.2">
      <c r="A46" s="167"/>
      <c r="B46" s="167"/>
      <c r="C46" s="135" t="s">
        <v>439</v>
      </c>
      <c r="D46" s="176"/>
      <c r="E46" s="177">
        <v>100</v>
      </c>
      <c r="F46" s="134"/>
      <c r="G46" s="134">
        <v>803</v>
      </c>
      <c r="H46" s="178"/>
      <c r="I46" s="134" t="s">
        <v>489</v>
      </c>
      <c r="J46" s="167"/>
    </row>
    <row r="47" spans="1:11" ht="15" x14ac:dyDescent="0.2">
      <c r="A47" s="167"/>
      <c r="B47" s="167"/>
      <c r="C47" s="135" t="s">
        <v>567</v>
      </c>
      <c r="D47" s="176"/>
      <c r="E47" s="177">
        <v>100</v>
      </c>
      <c r="F47" s="134"/>
      <c r="G47" s="134">
        <v>835</v>
      </c>
      <c r="H47" s="178"/>
      <c r="I47" s="134" t="s">
        <v>573</v>
      </c>
      <c r="J47" s="167"/>
    </row>
    <row r="48" spans="1:11" ht="15" x14ac:dyDescent="0.2">
      <c r="A48" s="167"/>
      <c r="B48" s="167"/>
      <c r="C48" s="135" t="s">
        <v>568</v>
      </c>
      <c r="D48" s="176"/>
      <c r="E48" s="177">
        <v>100</v>
      </c>
      <c r="F48" s="134"/>
      <c r="G48" s="134">
        <v>900</v>
      </c>
      <c r="H48" s="178"/>
      <c r="I48" s="134" t="s">
        <v>450</v>
      </c>
      <c r="J48" s="167"/>
    </row>
    <row r="49" spans="1:11" ht="15" x14ac:dyDescent="0.2">
      <c r="A49" s="167"/>
      <c r="B49" s="167"/>
      <c r="C49" s="135" t="s">
        <v>440</v>
      </c>
      <c r="D49" s="176"/>
      <c r="E49" s="177">
        <v>100</v>
      </c>
      <c r="F49" s="134"/>
      <c r="G49" s="134">
        <v>970</v>
      </c>
      <c r="H49" s="178"/>
      <c r="I49" s="134" t="s">
        <v>451</v>
      </c>
      <c r="J49" s="167"/>
    </row>
    <row r="50" spans="1:11" ht="15" customHeight="1" x14ac:dyDescent="0.2">
      <c r="C50" s="131" t="s">
        <v>413</v>
      </c>
      <c r="E50" s="128"/>
      <c r="F50" s="126"/>
      <c r="G50" s="126"/>
      <c r="H50" s="126"/>
      <c r="I50" s="126"/>
    </row>
    <row r="51" spans="1:11" x14ac:dyDescent="0.2">
      <c r="A51" s="167"/>
      <c r="B51" s="167"/>
      <c r="C51" s="133"/>
      <c r="D51" s="167"/>
      <c r="E51" s="177">
        <v>100</v>
      </c>
      <c r="F51" s="178"/>
      <c r="G51" s="133"/>
      <c r="H51" s="178"/>
      <c r="I51" s="134" t="s">
        <v>647</v>
      </c>
      <c r="J51" s="167"/>
      <c r="K51" s="167"/>
    </row>
    <row r="52" spans="1:11" x14ac:dyDescent="0.2">
      <c r="A52" s="167"/>
      <c r="B52" s="167"/>
      <c r="C52" s="133"/>
      <c r="D52" s="167"/>
      <c r="E52" s="177">
        <v>100</v>
      </c>
      <c r="F52" s="178"/>
      <c r="G52" s="133"/>
      <c r="H52" s="178"/>
      <c r="I52" s="134" t="s">
        <v>647</v>
      </c>
      <c r="J52" s="167"/>
      <c r="K52" s="167"/>
    </row>
    <row r="53" spans="1:11" x14ac:dyDescent="0.2">
      <c r="A53" s="167"/>
      <c r="B53" s="167"/>
      <c r="C53" s="133"/>
      <c r="D53" s="167"/>
      <c r="E53" s="177">
        <v>100</v>
      </c>
      <c r="F53" s="178"/>
      <c r="G53" s="133"/>
      <c r="H53" s="178"/>
      <c r="I53" s="134" t="s">
        <v>647</v>
      </c>
      <c r="J53" s="167"/>
      <c r="K53" s="167"/>
    </row>
    <row r="54" spans="1:11" x14ac:dyDescent="0.2">
      <c r="A54" s="167"/>
      <c r="B54" s="167"/>
      <c r="C54" s="133"/>
      <c r="D54" s="167"/>
      <c r="E54" s="177">
        <v>100</v>
      </c>
      <c r="F54" s="178"/>
      <c r="G54" s="133"/>
      <c r="H54" s="178"/>
      <c r="I54" s="134" t="s">
        <v>647</v>
      </c>
      <c r="J54" s="167"/>
      <c r="K54" s="167"/>
    </row>
    <row r="55" spans="1:11" x14ac:dyDescent="0.2">
      <c r="A55" s="167"/>
      <c r="B55" s="167"/>
      <c r="C55" s="133"/>
      <c r="D55" s="167"/>
      <c r="E55" s="177">
        <v>100</v>
      </c>
      <c r="F55" s="178"/>
      <c r="G55" s="133"/>
      <c r="H55" s="178"/>
      <c r="I55" s="134" t="s">
        <v>647</v>
      </c>
      <c r="J55" s="167"/>
      <c r="K55" s="167"/>
    </row>
    <row r="56" spans="1:11" x14ac:dyDescent="0.2">
      <c r="A56" s="167"/>
      <c r="B56" s="167"/>
      <c r="C56" s="133"/>
      <c r="D56" s="167"/>
      <c r="E56" s="177">
        <v>100</v>
      </c>
      <c r="F56" s="178"/>
      <c r="G56" s="133"/>
      <c r="H56" s="178"/>
      <c r="I56" s="134" t="s">
        <v>647</v>
      </c>
      <c r="J56" s="167"/>
      <c r="K56" s="167"/>
    </row>
    <row r="57" spans="1:11" x14ac:dyDescent="0.2">
      <c r="A57" s="167"/>
      <c r="B57" s="167"/>
      <c r="C57" s="133"/>
      <c r="D57" s="167"/>
      <c r="E57" s="177">
        <v>100</v>
      </c>
      <c r="F57" s="178"/>
      <c r="G57" s="133"/>
      <c r="H57" s="178"/>
      <c r="I57" s="134" t="s">
        <v>647</v>
      </c>
      <c r="J57" s="167"/>
      <c r="K57" s="167"/>
    </row>
    <row r="58" spans="1:11" x14ac:dyDescent="0.2">
      <c r="A58" s="167"/>
      <c r="B58" s="167"/>
      <c r="C58" s="133"/>
      <c r="D58" s="167"/>
      <c r="E58" s="177">
        <v>100</v>
      </c>
      <c r="F58" s="178"/>
      <c r="G58" s="133"/>
      <c r="H58" s="178"/>
      <c r="I58" s="134" t="s">
        <v>647</v>
      </c>
      <c r="J58" s="167"/>
      <c r="K58" s="167"/>
    </row>
    <row r="59" spans="1:11" x14ac:dyDescent="0.2">
      <c r="A59" s="167"/>
      <c r="B59" s="167"/>
      <c r="C59" s="133"/>
      <c r="D59" s="167"/>
      <c r="E59" s="177">
        <v>100</v>
      </c>
      <c r="F59" s="178"/>
      <c r="G59" s="133"/>
      <c r="H59" s="178"/>
      <c r="I59" s="134" t="s">
        <v>647</v>
      </c>
      <c r="J59" s="167"/>
      <c r="K59" s="167"/>
    </row>
    <row r="60" spans="1:11" x14ac:dyDescent="0.2">
      <c r="A60" s="167"/>
      <c r="B60" s="167"/>
      <c r="C60" s="133"/>
      <c r="D60" s="167"/>
      <c r="E60" s="177">
        <v>100</v>
      </c>
      <c r="F60" s="178"/>
      <c r="G60" s="133"/>
      <c r="H60" s="178"/>
      <c r="I60" s="134" t="s">
        <v>647</v>
      </c>
      <c r="J60" s="167"/>
      <c r="K60" s="167"/>
    </row>
    <row r="61" spans="1:11" ht="18" customHeight="1" x14ac:dyDescent="0.2">
      <c r="A61" s="18" t="s">
        <v>414</v>
      </c>
      <c r="E61" s="126"/>
      <c r="F61" s="126"/>
      <c r="G61" s="126"/>
      <c r="H61" s="126"/>
      <c r="I61" s="126"/>
    </row>
    <row r="62" spans="1:11" ht="18" customHeight="1" x14ac:dyDescent="0.2">
      <c r="B62" s="4" t="s">
        <v>415</v>
      </c>
      <c r="E62" s="126"/>
      <c r="F62" s="126"/>
      <c r="G62" s="126"/>
      <c r="H62" s="126"/>
      <c r="I62" s="126"/>
    </row>
    <row r="63" spans="1:11" ht="15" x14ac:dyDescent="0.2">
      <c r="A63" s="167"/>
      <c r="B63" s="167"/>
      <c r="C63" s="135" t="s">
        <v>468</v>
      </c>
      <c r="D63" s="176"/>
      <c r="E63" s="177">
        <v>200</v>
      </c>
      <c r="F63" s="178"/>
      <c r="G63" s="134">
        <v>705</v>
      </c>
      <c r="H63" s="178"/>
      <c r="I63" s="134" t="s">
        <v>416</v>
      </c>
    </row>
    <row r="64" spans="1:11" ht="15" x14ac:dyDescent="0.2">
      <c r="A64" s="167"/>
      <c r="B64" s="167"/>
      <c r="C64" s="135" t="s">
        <v>469</v>
      </c>
      <c r="D64" s="176"/>
      <c r="E64" s="177">
        <v>300</v>
      </c>
      <c r="F64" s="178"/>
      <c r="G64" s="134">
        <v>705</v>
      </c>
      <c r="H64" s="178"/>
      <c r="I64" s="134" t="s">
        <v>417</v>
      </c>
    </row>
    <row r="65" spans="1:9" ht="15" x14ac:dyDescent="0.2">
      <c r="A65" s="167"/>
      <c r="B65" s="167"/>
      <c r="C65" s="135" t="s">
        <v>470</v>
      </c>
      <c r="D65" s="176"/>
      <c r="E65" s="177">
        <v>1200</v>
      </c>
      <c r="F65" s="178"/>
      <c r="G65" s="134">
        <v>950</v>
      </c>
      <c r="H65" s="178"/>
      <c r="I65" s="134" t="s">
        <v>418</v>
      </c>
    </row>
    <row r="66" spans="1:9" ht="15" x14ac:dyDescent="0.2">
      <c r="A66" s="167"/>
      <c r="B66" s="167"/>
      <c r="C66" s="135" t="s">
        <v>471</v>
      </c>
      <c r="D66" s="176"/>
      <c r="E66" s="177">
        <v>1500</v>
      </c>
      <c r="F66" s="178"/>
      <c r="G66" s="134">
        <v>801</v>
      </c>
      <c r="H66" s="178"/>
      <c r="I66" s="134" t="s">
        <v>419</v>
      </c>
    </row>
    <row r="67" spans="1:9" ht="15" x14ac:dyDescent="0.2">
      <c r="A67" s="167"/>
      <c r="B67" s="167"/>
      <c r="C67" s="135" t="s">
        <v>472</v>
      </c>
      <c r="D67" s="176"/>
      <c r="E67" s="177">
        <v>1700</v>
      </c>
      <c r="F67" s="178"/>
      <c r="G67" s="134">
        <v>822</v>
      </c>
      <c r="H67" s="178"/>
      <c r="I67" s="134" t="s">
        <v>420</v>
      </c>
    </row>
    <row r="68" spans="1:9" ht="15" x14ac:dyDescent="0.2">
      <c r="C68" s="129" t="s">
        <v>641</v>
      </c>
      <c r="D68" s="127"/>
      <c r="E68" s="128">
        <v>1900</v>
      </c>
      <c r="F68" s="130"/>
      <c r="G68" s="126">
        <v>802</v>
      </c>
      <c r="H68" s="130"/>
      <c r="I68" s="126" t="s">
        <v>421</v>
      </c>
    </row>
    <row r="69" spans="1:9" ht="15" x14ac:dyDescent="0.2">
      <c r="C69" s="129" t="s">
        <v>642</v>
      </c>
      <c r="D69" s="127"/>
      <c r="E69" s="128">
        <v>2700</v>
      </c>
      <c r="F69" s="130"/>
      <c r="G69" s="181" t="s">
        <v>422</v>
      </c>
      <c r="H69" s="130"/>
      <c r="I69" s="126" t="s">
        <v>464</v>
      </c>
    </row>
    <row r="70" spans="1:9" ht="15" x14ac:dyDescent="0.2">
      <c r="C70" s="129" t="s">
        <v>643</v>
      </c>
      <c r="D70" s="127"/>
      <c r="E70" s="128">
        <v>5000</v>
      </c>
      <c r="F70" s="130"/>
      <c r="G70" s="126">
        <v>771</v>
      </c>
      <c r="H70" s="130"/>
      <c r="I70" s="126" t="s">
        <v>465</v>
      </c>
    </row>
    <row r="71" spans="1:9" ht="15" x14ac:dyDescent="0.2">
      <c r="C71" s="129" t="s">
        <v>644</v>
      </c>
      <c r="D71" s="127"/>
      <c r="E71" s="128">
        <v>5400</v>
      </c>
      <c r="F71" s="130"/>
      <c r="G71" s="126">
        <v>733</v>
      </c>
      <c r="H71" s="130"/>
      <c r="I71" s="126" t="s">
        <v>466</v>
      </c>
    </row>
    <row r="72" spans="1:9" ht="15" x14ac:dyDescent="0.2">
      <c r="C72" s="135" t="s">
        <v>645</v>
      </c>
      <c r="D72" s="127"/>
      <c r="E72" s="181"/>
      <c r="F72" s="130"/>
      <c r="G72" s="126">
        <v>900</v>
      </c>
      <c r="H72" s="130"/>
      <c r="I72" s="126" t="s">
        <v>467</v>
      </c>
    </row>
    <row r="73" spans="1:9" ht="15" customHeight="1" x14ac:dyDescent="0.2">
      <c r="C73" s="131" t="s">
        <v>423</v>
      </c>
      <c r="F73" s="126"/>
      <c r="G73" s="126"/>
      <c r="H73" s="126"/>
      <c r="I73" s="126"/>
    </row>
    <row r="74" spans="1:9" x14ac:dyDescent="0.2">
      <c r="C74" s="182"/>
      <c r="E74" s="182"/>
      <c r="F74" s="126"/>
      <c r="G74" s="182"/>
      <c r="H74" s="126"/>
      <c r="I74" s="134" t="s">
        <v>646</v>
      </c>
    </row>
    <row r="75" spans="1:9" x14ac:dyDescent="0.2">
      <c r="C75" s="182"/>
      <c r="E75" s="182"/>
      <c r="F75" s="126"/>
      <c r="G75" s="182"/>
      <c r="H75" s="126"/>
      <c r="I75" s="134" t="s">
        <v>646</v>
      </c>
    </row>
    <row r="76" spans="1:9" x14ac:dyDescent="0.2">
      <c r="C76" s="182"/>
      <c r="E76" s="182"/>
      <c r="F76" s="126"/>
      <c r="G76" s="182"/>
      <c r="H76" s="126"/>
      <c r="I76" s="134" t="s">
        <v>646</v>
      </c>
    </row>
    <row r="77" spans="1:9" x14ac:dyDescent="0.2">
      <c r="C77" s="182"/>
      <c r="E77" s="182"/>
      <c r="F77" s="126"/>
      <c r="G77" s="182"/>
      <c r="H77" s="126"/>
      <c r="I77" s="134" t="s">
        <v>646</v>
      </c>
    </row>
    <row r="78" spans="1:9" x14ac:dyDescent="0.2">
      <c r="C78" s="182"/>
      <c r="E78" s="182"/>
      <c r="F78" s="126"/>
      <c r="G78" s="182"/>
      <c r="H78" s="126"/>
      <c r="I78" s="134" t="s">
        <v>646</v>
      </c>
    </row>
    <row r="79" spans="1:9" x14ac:dyDescent="0.2">
      <c r="C79" s="182"/>
      <c r="E79" s="182"/>
      <c r="F79" s="126"/>
      <c r="G79" s="182"/>
      <c r="H79" s="126"/>
      <c r="I79" s="134" t="s">
        <v>646</v>
      </c>
    </row>
    <row r="80" spans="1:9" x14ac:dyDescent="0.2">
      <c r="C80" s="182"/>
      <c r="E80" s="182"/>
      <c r="F80" s="126"/>
      <c r="G80" s="182"/>
      <c r="H80" s="126"/>
      <c r="I80" s="134" t="s">
        <v>646</v>
      </c>
    </row>
    <row r="81" spans="3:9" x14ac:dyDescent="0.2">
      <c r="C81" s="182"/>
      <c r="E81" s="182"/>
      <c r="F81" s="126"/>
      <c r="G81" s="182"/>
      <c r="H81" s="126"/>
      <c r="I81" s="134" t="s">
        <v>646</v>
      </c>
    </row>
    <row r="82" spans="3:9" x14ac:dyDescent="0.2">
      <c r="C82" s="182"/>
      <c r="E82" s="182"/>
      <c r="F82" s="126"/>
      <c r="G82" s="182"/>
      <c r="H82" s="126"/>
      <c r="I82" s="134" t="s">
        <v>646</v>
      </c>
    </row>
    <row r="83" spans="3:9" x14ac:dyDescent="0.2">
      <c r="C83" s="182"/>
      <c r="E83" s="182"/>
      <c r="F83" s="126"/>
      <c r="G83" s="182"/>
      <c r="H83" s="126"/>
      <c r="I83" s="134" t="s">
        <v>646</v>
      </c>
    </row>
    <row r="84" spans="3:9" x14ac:dyDescent="0.2">
      <c r="C84" s="182"/>
      <c r="E84" s="182"/>
      <c r="F84" s="126"/>
      <c r="G84" s="182"/>
      <c r="H84" s="126"/>
      <c r="I84" s="134" t="s">
        <v>646</v>
      </c>
    </row>
    <row r="85" spans="3:9" ht="18" customHeight="1" x14ac:dyDescent="0.2">
      <c r="E85" s="126"/>
      <c r="F85" s="126"/>
      <c r="G85" s="126"/>
      <c r="H85" s="126"/>
      <c r="I85" s="126"/>
    </row>
    <row r="99" spans="5:9" x14ac:dyDescent="0.2">
      <c r="E99" s="126"/>
      <c r="F99" s="126"/>
      <c r="G99" s="126"/>
      <c r="H99" s="126"/>
      <c r="I99" s="126"/>
    </row>
    <row r="100" spans="5:9" x14ac:dyDescent="0.2">
      <c r="E100" s="126"/>
      <c r="F100" s="126"/>
      <c r="G100" s="126"/>
      <c r="H100" s="126"/>
      <c r="I100" s="126"/>
    </row>
    <row r="101" spans="5:9" x14ac:dyDescent="0.2">
      <c r="E101" s="126"/>
      <c r="F101" s="126"/>
      <c r="G101" s="126"/>
      <c r="H101" s="126"/>
      <c r="I101" s="126"/>
    </row>
    <row r="102" spans="5:9" x14ac:dyDescent="0.2">
      <c r="E102" s="126"/>
      <c r="F102" s="126"/>
      <c r="G102" s="126"/>
      <c r="H102" s="126"/>
      <c r="I102" s="126"/>
    </row>
    <row r="103" spans="5:9" x14ac:dyDescent="0.2">
      <c r="E103" s="126"/>
      <c r="F103" s="126"/>
      <c r="G103" s="126"/>
      <c r="H103" s="126"/>
      <c r="I103" s="126"/>
    </row>
    <row r="104" spans="5:9" x14ac:dyDescent="0.2">
      <c r="E104" s="126"/>
      <c r="F104" s="126"/>
      <c r="G104" s="126"/>
      <c r="H104" s="126"/>
      <c r="I104" s="126"/>
    </row>
    <row r="105" spans="5:9" x14ac:dyDescent="0.2">
      <c r="E105" s="126"/>
      <c r="F105" s="126"/>
      <c r="G105" s="126"/>
      <c r="H105" s="126"/>
      <c r="I105" s="126"/>
    </row>
    <row r="106" spans="5:9" x14ac:dyDescent="0.2">
      <c r="E106" s="126"/>
      <c r="F106" s="126"/>
      <c r="G106" s="126"/>
      <c r="H106" s="126"/>
      <c r="I106" s="126"/>
    </row>
    <row r="107" spans="5:9" x14ac:dyDescent="0.2">
      <c r="E107" s="126"/>
      <c r="F107" s="126"/>
      <c r="G107" s="126"/>
      <c r="H107" s="126"/>
      <c r="I107" s="126"/>
    </row>
    <row r="108" spans="5:9" x14ac:dyDescent="0.2">
      <c r="E108" s="126"/>
      <c r="F108" s="126"/>
      <c r="G108" s="126"/>
      <c r="H108" s="126"/>
      <c r="I108" s="126"/>
    </row>
    <row r="109" spans="5:9" x14ac:dyDescent="0.2">
      <c r="E109" s="126"/>
      <c r="F109" s="126"/>
      <c r="G109" s="126"/>
      <c r="H109" s="126"/>
      <c r="I109" s="126"/>
    </row>
    <row r="110" spans="5:9" x14ac:dyDescent="0.2">
      <c r="E110" s="126"/>
      <c r="F110" s="126"/>
      <c r="G110" s="126"/>
      <c r="H110" s="126"/>
      <c r="I110" s="126"/>
    </row>
    <row r="111" spans="5:9" x14ac:dyDescent="0.2">
      <c r="E111" s="126"/>
      <c r="F111" s="126"/>
      <c r="G111" s="126"/>
      <c r="H111" s="126"/>
      <c r="I111" s="126"/>
    </row>
    <row r="112" spans="5:9" x14ac:dyDescent="0.2">
      <c r="E112" s="126"/>
      <c r="F112" s="126"/>
      <c r="G112" s="126"/>
      <c r="H112" s="126"/>
      <c r="I112" s="126"/>
    </row>
    <row r="113" spans="5:9" x14ac:dyDescent="0.2">
      <c r="E113" s="126"/>
      <c r="F113" s="126"/>
      <c r="G113" s="126"/>
      <c r="H113" s="126"/>
      <c r="I113" s="126"/>
    </row>
    <row r="114" spans="5:9" x14ac:dyDescent="0.2">
      <c r="E114" s="126"/>
      <c r="F114" s="126"/>
      <c r="G114" s="126"/>
      <c r="H114" s="126"/>
      <c r="I114" s="126"/>
    </row>
    <row r="115" spans="5:9" x14ac:dyDescent="0.2">
      <c r="E115" s="126"/>
      <c r="F115" s="126"/>
      <c r="G115" s="126"/>
      <c r="H115" s="126"/>
      <c r="I115" s="126"/>
    </row>
    <row r="116" spans="5:9" x14ac:dyDescent="0.2">
      <c r="E116" s="126"/>
      <c r="F116" s="126"/>
      <c r="G116" s="126"/>
      <c r="H116" s="126"/>
      <c r="I116" s="126"/>
    </row>
    <row r="117" spans="5:9" x14ac:dyDescent="0.2">
      <c r="E117" s="126"/>
      <c r="F117" s="126"/>
      <c r="G117" s="126"/>
      <c r="H117" s="126"/>
      <c r="I117" s="126"/>
    </row>
    <row r="118" spans="5:9" x14ac:dyDescent="0.2">
      <c r="E118" s="126"/>
      <c r="F118" s="126"/>
      <c r="G118" s="126"/>
      <c r="H118" s="126"/>
      <c r="I118" s="126"/>
    </row>
    <row r="119" spans="5:9" x14ac:dyDescent="0.2">
      <c r="E119" s="126"/>
      <c r="F119" s="126"/>
      <c r="G119" s="126"/>
      <c r="H119" s="126"/>
      <c r="I119" s="126"/>
    </row>
    <row r="120" spans="5:9" x14ac:dyDescent="0.2">
      <c r="E120" s="126"/>
      <c r="F120" s="126"/>
      <c r="G120" s="126"/>
      <c r="H120" s="126"/>
      <c r="I120" s="126"/>
    </row>
    <row r="121" spans="5:9" x14ac:dyDescent="0.2">
      <c r="E121" s="126"/>
      <c r="F121" s="126"/>
      <c r="G121" s="126"/>
      <c r="H121" s="126"/>
      <c r="I121" s="126"/>
    </row>
    <row r="122" spans="5:9" x14ac:dyDescent="0.2">
      <c r="E122" s="126"/>
      <c r="F122" s="126"/>
      <c r="G122" s="126"/>
      <c r="H122" s="126"/>
      <c r="I122" s="126"/>
    </row>
    <row r="123" spans="5:9" x14ac:dyDescent="0.2">
      <c r="E123" s="126"/>
      <c r="F123" s="126"/>
      <c r="G123" s="126"/>
      <c r="H123" s="126"/>
      <c r="I123" s="126"/>
    </row>
    <row r="124" spans="5:9" x14ac:dyDescent="0.2">
      <c r="E124" s="126"/>
      <c r="F124" s="126"/>
      <c r="G124" s="126"/>
      <c r="H124" s="126"/>
      <c r="I124" s="126"/>
    </row>
    <row r="125" spans="5:9" x14ac:dyDescent="0.2">
      <c r="E125" s="126"/>
      <c r="F125" s="126"/>
      <c r="G125" s="126"/>
      <c r="H125" s="126"/>
      <c r="I125" s="126"/>
    </row>
    <row r="126" spans="5:9" x14ac:dyDescent="0.2">
      <c r="E126" s="126"/>
      <c r="F126" s="126"/>
      <c r="G126" s="126"/>
      <c r="H126" s="126"/>
      <c r="I126" s="126"/>
    </row>
    <row r="127" spans="5:9" x14ac:dyDescent="0.2">
      <c r="E127" s="126"/>
      <c r="F127" s="126"/>
      <c r="G127" s="126"/>
      <c r="H127" s="126"/>
      <c r="I127" s="126"/>
    </row>
    <row r="128" spans="5:9" x14ac:dyDescent="0.2">
      <c r="E128" s="126"/>
      <c r="F128" s="126"/>
      <c r="G128" s="126"/>
      <c r="H128" s="126"/>
      <c r="I128" s="126"/>
    </row>
    <row r="129" spans="5:9" x14ac:dyDescent="0.2">
      <c r="E129" s="126"/>
      <c r="F129" s="126"/>
      <c r="G129" s="126"/>
      <c r="H129" s="126"/>
      <c r="I129" s="126"/>
    </row>
    <row r="130" spans="5:9" x14ac:dyDescent="0.2">
      <c r="E130" s="126"/>
      <c r="F130" s="126"/>
      <c r="G130" s="126"/>
      <c r="H130" s="126"/>
      <c r="I130" s="126"/>
    </row>
    <row r="131" spans="5:9" x14ac:dyDescent="0.2">
      <c r="E131" s="126"/>
      <c r="F131" s="126"/>
      <c r="G131" s="126"/>
      <c r="H131" s="126"/>
      <c r="I131" s="126"/>
    </row>
    <row r="132" spans="5:9" x14ac:dyDescent="0.2">
      <c r="E132" s="126"/>
      <c r="F132" s="126"/>
      <c r="G132" s="126"/>
      <c r="H132" s="126"/>
      <c r="I132" s="126"/>
    </row>
    <row r="133" spans="5:9" x14ac:dyDescent="0.2">
      <c r="E133" s="126"/>
      <c r="F133" s="126"/>
      <c r="G133" s="126"/>
      <c r="H133" s="126"/>
      <c r="I133" s="126"/>
    </row>
    <row r="134" spans="5:9" x14ac:dyDescent="0.2">
      <c r="E134" s="126"/>
      <c r="F134" s="126"/>
      <c r="G134" s="126"/>
      <c r="H134" s="126"/>
      <c r="I134" s="126"/>
    </row>
    <row r="135" spans="5:9" x14ac:dyDescent="0.2">
      <c r="E135" s="126"/>
      <c r="F135" s="126"/>
      <c r="G135" s="126"/>
      <c r="H135" s="126"/>
      <c r="I135" s="126"/>
    </row>
    <row r="136" spans="5:9" x14ac:dyDescent="0.2">
      <c r="E136" s="126"/>
      <c r="F136" s="126"/>
      <c r="G136" s="126"/>
      <c r="H136" s="126"/>
      <c r="I136" s="126"/>
    </row>
    <row r="137" spans="5:9" x14ac:dyDescent="0.2">
      <c r="E137" s="126"/>
      <c r="F137" s="126"/>
      <c r="G137" s="126"/>
      <c r="H137" s="126"/>
      <c r="I137" s="126"/>
    </row>
    <row r="138" spans="5:9" x14ac:dyDescent="0.2">
      <c r="E138" s="126"/>
      <c r="F138" s="126"/>
      <c r="G138" s="126"/>
      <c r="H138" s="126"/>
      <c r="I138" s="126"/>
    </row>
    <row r="139" spans="5:9" x14ac:dyDescent="0.2">
      <c r="E139" s="126"/>
      <c r="F139" s="126"/>
      <c r="G139" s="126"/>
      <c r="H139" s="126"/>
      <c r="I139" s="126"/>
    </row>
    <row r="140" spans="5:9" x14ac:dyDescent="0.2">
      <c r="E140" s="126"/>
      <c r="F140" s="126"/>
      <c r="G140" s="126"/>
      <c r="H140" s="126"/>
      <c r="I140" s="126"/>
    </row>
    <row r="141" spans="5:9" x14ac:dyDescent="0.2">
      <c r="E141" s="126"/>
      <c r="F141" s="126"/>
      <c r="G141" s="126"/>
      <c r="H141" s="126"/>
      <c r="I141" s="126"/>
    </row>
    <row r="142" spans="5:9" x14ac:dyDescent="0.2">
      <c r="E142" s="126"/>
      <c r="F142" s="126"/>
      <c r="G142" s="126"/>
      <c r="H142" s="126"/>
      <c r="I142" s="126"/>
    </row>
    <row r="143" spans="5:9" x14ac:dyDescent="0.2">
      <c r="E143" s="126"/>
      <c r="F143" s="126"/>
      <c r="G143" s="126"/>
      <c r="H143" s="126"/>
      <c r="I143" s="126"/>
    </row>
    <row r="144" spans="5:9" x14ac:dyDescent="0.2">
      <c r="E144" s="126"/>
      <c r="F144" s="126"/>
      <c r="G144" s="126"/>
      <c r="H144" s="126"/>
      <c r="I144" s="126"/>
    </row>
    <row r="145" spans="5:9" x14ac:dyDescent="0.2">
      <c r="E145" s="126"/>
      <c r="F145" s="126"/>
      <c r="G145" s="126"/>
      <c r="H145" s="126"/>
      <c r="I145" s="126"/>
    </row>
    <row r="146" spans="5:9" x14ac:dyDescent="0.2">
      <c r="E146" s="126"/>
      <c r="F146" s="126"/>
      <c r="G146" s="126"/>
      <c r="H146" s="126"/>
      <c r="I146" s="126"/>
    </row>
    <row r="147" spans="5:9" x14ac:dyDescent="0.2">
      <c r="E147" s="126"/>
      <c r="F147" s="126"/>
      <c r="G147" s="126"/>
      <c r="H147" s="126"/>
      <c r="I147" s="126"/>
    </row>
    <row r="148" spans="5:9" x14ac:dyDescent="0.2">
      <c r="E148" s="126"/>
      <c r="F148" s="126"/>
      <c r="G148" s="126"/>
      <c r="H148" s="126"/>
      <c r="I148" s="126"/>
    </row>
    <row r="149" spans="5:9" x14ac:dyDescent="0.2">
      <c r="E149" s="126"/>
      <c r="F149" s="126"/>
      <c r="G149" s="126"/>
      <c r="H149" s="126"/>
      <c r="I149" s="126"/>
    </row>
    <row r="150" spans="5:9" x14ac:dyDescent="0.2">
      <c r="E150" s="126"/>
      <c r="F150" s="126"/>
      <c r="G150" s="126"/>
      <c r="H150" s="126"/>
      <c r="I150" s="126"/>
    </row>
    <row r="151" spans="5:9" x14ac:dyDescent="0.2">
      <c r="E151" s="126"/>
      <c r="F151" s="126"/>
      <c r="G151" s="126"/>
      <c r="H151" s="126"/>
      <c r="I151" s="126"/>
    </row>
    <row r="152" spans="5:9" x14ac:dyDescent="0.2">
      <c r="E152" s="126"/>
      <c r="F152" s="126"/>
      <c r="G152" s="126"/>
      <c r="H152" s="126"/>
      <c r="I152" s="126"/>
    </row>
    <row r="153" spans="5:9" x14ac:dyDescent="0.2">
      <c r="E153" s="126"/>
      <c r="F153" s="126"/>
      <c r="G153" s="126"/>
      <c r="H153" s="126"/>
      <c r="I153" s="126"/>
    </row>
    <row r="154" spans="5:9" x14ac:dyDescent="0.2">
      <c r="E154" s="126"/>
      <c r="F154" s="126"/>
      <c r="G154" s="126"/>
      <c r="H154" s="126"/>
      <c r="I154" s="126"/>
    </row>
    <row r="155" spans="5:9" x14ac:dyDescent="0.2">
      <c r="E155" s="126"/>
      <c r="F155" s="126"/>
      <c r="G155" s="126"/>
      <c r="H155" s="126"/>
      <c r="I155" s="126"/>
    </row>
    <row r="156" spans="5:9" x14ac:dyDescent="0.2">
      <c r="E156" s="126"/>
      <c r="F156" s="126"/>
      <c r="G156" s="126"/>
      <c r="H156" s="126"/>
      <c r="I156" s="126"/>
    </row>
    <row r="157" spans="5:9" x14ac:dyDescent="0.2">
      <c r="E157" s="126"/>
      <c r="F157" s="126"/>
      <c r="G157" s="126"/>
      <c r="H157" s="126"/>
      <c r="I157" s="126"/>
    </row>
    <row r="158" spans="5:9" x14ac:dyDescent="0.2">
      <c r="E158" s="126"/>
      <c r="F158" s="126"/>
      <c r="G158" s="126"/>
      <c r="H158" s="126"/>
      <c r="I158" s="126"/>
    </row>
    <row r="159" spans="5:9" x14ac:dyDescent="0.2">
      <c r="E159" s="126"/>
      <c r="F159" s="126"/>
      <c r="G159" s="126"/>
      <c r="H159" s="126"/>
      <c r="I159" s="126"/>
    </row>
    <row r="160" spans="5:9" x14ac:dyDescent="0.2">
      <c r="E160" s="126"/>
      <c r="F160" s="126"/>
      <c r="G160" s="126"/>
      <c r="H160" s="126"/>
      <c r="I160" s="126"/>
    </row>
    <row r="161" spans="5:9" x14ac:dyDescent="0.2">
      <c r="E161" s="126"/>
      <c r="F161" s="126"/>
      <c r="G161" s="126"/>
      <c r="H161" s="126"/>
      <c r="I161" s="126"/>
    </row>
    <row r="162" spans="5:9" x14ac:dyDescent="0.2">
      <c r="E162" s="126"/>
      <c r="F162" s="126"/>
      <c r="G162" s="126"/>
      <c r="H162" s="126"/>
      <c r="I162" s="126"/>
    </row>
    <row r="163" spans="5:9" x14ac:dyDescent="0.2">
      <c r="E163" s="126"/>
      <c r="F163" s="126"/>
      <c r="G163" s="126"/>
      <c r="H163" s="126"/>
      <c r="I163" s="126"/>
    </row>
    <row r="164" spans="5:9" x14ac:dyDescent="0.2">
      <c r="E164" s="126"/>
      <c r="F164" s="126"/>
      <c r="G164" s="126"/>
      <c r="H164" s="126"/>
      <c r="I164" s="126"/>
    </row>
    <row r="165" spans="5:9" x14ac:dyDescent="0.2">
      <c r="E165" s="126"/>
      <c r="F165" s="126"/>
      <c r="G165" s="126"/>
      <c r="H165" s="126"/>
      <c r="I165" s="126"/>
    </row>
    <row r="166" spans="5:9" x14ac:dyDescent="0.2">
      <c r="E166" s="126"/>
      <c r="F166" s="126"/>
      <c r="G166" s="126"/>
      <c r="H166" s="126"/>
      <c r="I166" s="126"/>
    </row>
    <row r="167" spans="5:9" x14ac:dyDescent="0.2">
      <c r="E167" s="126"/>
      <c r="F167" s="126"/>
      <c r="G167" s="126"/>
      <c r="H167" s="126"/>
      <c r="I167" s="126"/>
    </row>
    <row r="168" spans="5:9" x14ac:dyDescent="0.2">
      <c r="E168" s="126"/>
      <c r="F168" s="126"/>
      <c r="G168" s="126"/>
      <c r="H168" s="126"/>
      <c r="I168" s="126"/>
    </row>
    <row r="169" spans="5:9" x14ac:dyDescent="0.2">
      <c r="E169" s="126"/>
      <c r="F169" s="126"/>
      <c r="G169" s="126"/>
      <c r="H169" s="126"/>
      <c r="I169" s="126"/>
    </row>
    <row r="170" spans="5:9" x14ac:dyDescent="0.2">
      <c r="E170" s="126"/>
      <c r="F170" s="126"/>
      <c r="G170" s="126"/>
      <c r="H170" s="126"/>
      <c r="I170" s="126"/>
    </row>
    <row r="171" spans="5:9" x14ac:dyDescent="0.2">
      <c r="E171" s="126"/>
      <c r="F171" s="126"/>
      <c r="G171" s="126"/>
      <c r="H171" s="126"/>
      <c r="I171" s="126"/>
    </row>
    <row r="172" spans="5:9" x14ac:dyDescent="0.2">
      <c r="E172" s="126"/>
      <c r="F172" s="126"/>
      <c r="G172" s="126"/>
      <c r="H172" s="126"/>
      <c r="I172" s="126"/>
    </row>
    <row r="173" spans="5:9" x14ac:dyDescent="0.2">
      <c r="E173" s="126"/>
      <c r="F173" s="126"/>
      <c r="G173" s="126"/>
      <c r="H173" s="126"/>
      <c r="I173" s="126"/>
    </row>
    <row r="174" spans="5:9" x14ac:dyDescent="0.2">
      <c r="E174" s="126"/>
      <c r="F174" s="126"/>
      <c r="G174" s="126"/>
      <c r="H174" s="126"/>
      <c r="I174" s="126"/>
    </row>
    <row r="175" spans="5:9" x14ac:dyDescent="0.2">
      <c r="E175" s="126"/>
      <c r="F175" s="126"/>
      <c r="G175" s="126"/>
      <c r="H175" s="126"/>
      <c r="I175" s="126"/>
    </row>
    <row r="176" spans="5:9" x14ac:dyDescent="0.2">
      <c r="E176" s="126"/>
      <c r="F176" s="126"/>
      <c r="G176" s="126"/>
      <c r="H176" s="126"/>
      <c r="I176" s="126"/>
    </row>
    <row r="177" spans="5:9" x14ac:dyDescent="0.2">
      <c r="E177" s="126"/>
      <c r="F177" s="126"/>
      <c r="G177" s="126"/>
      <c r="H177" s="126"/>
      <c r="I177" s="126"/>
    </row>
    <row r="178" spans="5:9" x14ac:dyDescent="0.2">
      <c r="E178" s="126"/>
      <c r="F178" s="126"/>
      <c r="G178" s="126"/>
      <c r="H178" s="126"/>
      <c r="I178" s="126"/>
    </row>
  </sheetData>
  <mergeCells count="4">
    <mergeCell ref="A4:C4"/>
    <mergeCell ref="E3:G3"/>
    <mergeCell ref="A1:I1"/>
    <mergeCell ref="A2:I2"/>
  </mergeCells>
  <phoneticPr fontId="0" type="noConversion"/>
  <printOptions horizontalCentered="1"/>
  <pageMargins left="0.5" right="0.5" top="0.5" bottom="0.5" header="0.5" footer="0.5"/>
  <pageSetup orientation="landscape" useFirstPageNumber="1" r:id="rId1"/>
  <headerFooter alignWithMargins="0"/>
  <rowBreaks count="2" manualBreakCount="2">
    <brk id="89" max="16383" man="1"/>
    <brk id="93" max="16383" man="1"/>
  </rowBreaks>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35"/>
  <sheetViews>
    <sheetView workbookViewId="0">
      <selection sqref="A1:G1"/>
    </sheetView>
  </sheetViews>
  <sheetFormatPr defaultColWidth="9.140625" defaultRowHeight="12.75" x14ac:dyDescent="0.2"/>
  <cols>
    <col min="1" max="1" width="8" style="121" customWidth="1"/>
    <col min="2" max="2" width="9.140625" style="121" customWidth="1"/>
    <col min="3" max="3" width="33.5703125" style="121" customWidth="1"/>
    <col min="4" max="4" width="6.5703125" style="121" customWidth="1"/>
    <col min="5" max="5" width="33.42578125" style="121" customWidth="1"/>
    <col min="6" max="6" width="5.42578125" style="121" customWidth="1"/>
    <col min="7" max="7" width="32.42578125" style="121" customWidth="1"/>
    <col min="8" max="16384" width="9.140625" style="121"/>
  </cols>
  <sheetData>
    <row r="1" spans="1:7" s="3" customFormat="1" ht="45" customHeight="1" x14ac:dyDescent="0.35">
      <c r="A1" s="839" t="s">
        <v>581</v>
      </c>
      <c r="B1" s="839"/>
      <c r="C1" s="839"/>
      <c r="D1" s="839"/>
      <c r="E1" s="839"/>
      <c r="F1" s="839"/>
      <c r="G1" s="839"/>
    </row>
    <row r="2" spans="1:7" s="3" customFormat="1" ht="45" customHeight="1" x14ac:dyDescent="0.35">
      <c r="A2" s="840" t="s">
        <v>391</v>
      </c>
      <c r="B2" s="840"/>
      <c r="C2" s="840"/>
      <c r="D2" s="840"/>
      <c r="E2" s="840"/>
      <c r="F2" s="840"/>
      <c r="G2" s="840"/>
    </row>
    <row r="3" spans="1:7" s="3" customFormat="1" ht="45" customHeight="1" x14ac:dyDescent="0.35">
      <c r="A3" s="840" t="s">
        <v>582</v>
      </c>
      <c r="B3" s="840"/>
      <c r="C3" s="840"/>
      <c r="D3" s="840"/>
      <c r="E3" s="840"/>
      <c r="F3" s="840"/>
      <c r="G3" s="840"/>
    </row>
    <row r="4" spans="1:7" s="3" customFormat="1" ht="45" customHeight="1" x14ac:dyDescent="0.35">
      <c r="A4" s="840" t="s">
        <v>583</v>
      </c>
      <c r="B4" s="840"/>
      <c r="C4" s="840"/>
      <c r="D4" s="840"/>
      <c r="E4" s="840"/>
      <c r="F4" s="840"/>
      <c r="G4" s="840"/>
    </row>
    <row r="6" spans="1:7" ht="15" customHeight="1" x14ac:dyDescent="0.25">
      <c r="A6" s="2" t="str">
        <f>CONCATENATE('Basic Data Input'!$B$5," COUNTY")</f>
        <v>___________ COUNTY</v>
      </c>
      <c r="B6" s="120"/>
      <c r="C6" s="120"/>
      <c r="D6" s="120"/>
      <c r="E6" s="120"/>
      <c r="F6" s="120"/>
      <c r="G6" s="120"/>
    </row>
    <row r="7" spans="1:7" ht="30" customHeight="1" x14ac:dyDescent="0.2">
      <c r="A7" s="122" t="s">
        <v>473</v>
      </c>
      <c r="B7" s="120"/>
      <c r="C7" s="120"/>
      <c r="D7" s="120"/>
      <c r="E7" s="120"/>
      <c r="F7" s="120"/>
      <c r="G7" s="120"/>
    </row>
    <row r="8" spans="1:7" ht="15" customHeight="1" x14ac:dyDescent="0.2">
      <c r="A8" s="843" t="s">
        <v>1379</v>
      </c>
      <c r="B8" s="844"/>
      <c r="C8" s="844"/>
      <c r="D8" s="844"/>
      <c r="E8" s="844"/>
      <c r="F8" s="844"/>
      <c r="G8" s="845"/>
    </row>
    <row r="9" spans="1:7" ht="15" customHeight="1" x14ac:dyDescent="0.2">
      <c r="A9" s="846"/>
      <c r="B9" s="847"/>
      <c r="C9" s="847"/>
      <c r="D9" s="847"/>
      <c r="E9" s="847"/>
      <c r="F9" s="847"/>
      <c r="G9" s="848"/>
    </row>
    <row r="10" spans="1:7" ht="15" customHeight="1" x14ac:dyDescent="0.2">
      <c r="A10" s="846"/>
      <c r="B10" s="847"/>
      <c r="C10" s="847"/>
      <c r="D10" s="847"/>
      <c r="E10" s="847"/>
      <c r="F10" s="847"/>
      <c r="G10" s="848"/>
    </row>
    <row r="11" spans="1:7" ht="15" customHeight="1" x14ac:dyDescent="0.2">
      <c r="A11" s="846"/>
      <c r="B11" s="847"/>
      <c r="C11" s="847"/>
      <c r="D11" s="847"/>
      <c r="E11" s="847"/>
      <c r="F11" s="847"/>
      <c r="G11" s="848"/>
    </row>
    <row r="12" spans="1:7" ht="15" customHeight="1" x14ac:dyDescent="0.2">
      <c r="A12" s="846"/>
      <c r="B12" s="847"/>
      <c r="C12" s="847"/>
      <c r="D12" s="847"/>
      <c r="E12" s="847"/>
      <c r="F12" s="847"/>
      <c r="G12" s="848"/>
    </row>
    <row r="13" spans="1:7" ht="15" customHeight="1" x14ac:dyDescent="0.2">
      <c r="A13" s="846"/>
      <c r="B13" s="847"/>
      <c r="C13" s="847"/>
      <c r="D13" s="847"/>
      <c r="E13" s="847"/>
      <c r="F13" s="847"/>
      <c r="G13" s="848"/>
    </row>
    <row r="14" spans="1:7" ht="15" customHeight="1" x14ac:dyDescent="0.2">
      <c r="A14" s="846"/>
      <c r="B14" s="847"/>
      <c r="C14" s="847"/>
      <c r="D14" s="847"/>
      <c r="E14" s="847"/>
      <c r="F14" s="847"/>
      <c r="G14" s="848"/>
    </row>
    <row r="15" spans="1:7" ht="15" customHeight="1" x14ac:dyDescent="0.2">
      <c r="A15" s="846"/>
      <c r="B15" s="847"/>
      <c r="C15" s="847"/>
      <c r="D15" s="847"/>
      <c r="E15" s="847"/>
      <c r="F15" s="847"/>
      <c r="G15" s="848"/>
    </row>
    <row r="16" spans="1:7" ht="15" customHeight="1" x14ac:dyDescent="0.2">
      <c r="A16" s="846"/>
      <c r="B16" s="847"/>
      <c r="C16" s="847"/>
      <c r="D16" s="847"/>
      <c r="E16" s="847"/>
      <c r="F16" s="847"/>
      <c r="G16" s="848"/>
    </row>
    <row r="17" spans="1:21" ht="15" customHeight="1" x14ac:dyDescent="0.2">
      <c r="A17" s="846"/>
      <c r="B17" s="847"/>
      <c r="C17" s="847"/>
      <c r="D17" s="847"/>
      <c r="E17" s="847"/>
      <c r="F17" s="847"/>
      <c r="G17" s="848"/>
    </row>
    <row r="18" spans="1:21" ht="15" customHeight="1" x14ac:dyDescent="0.2">
      <c r="A18" s="846"/>
      <c r="B18" s="847"/>
      <c r="C18" s="847"/>
      <c r="D18" s="847"/>
      <c r="E18" s="847"/>
      <c r="F18" s="847"/>
      <c r="G18" s="848"/>
    </row>
    <row r="19" spans="1:21" ht="15" customHeight="1" x14ac:dyDescent="0.2">
      <c r="A19" s="846"/>
      <c r="B19" s="847"/>
      <c r="C19" s="847"/>
      <c r="D19" s="847"/>
      <c r="E19" s="847"/>
      <c r="F19" s="847"/>
      <c r="G19" s="848"/>
    </row>
    <row r="20" spans="1:21" ht="15" customHeight="1" x14ac:dyDescent="0.2">
      <c r="A20" s="846"/>
      <c r="B20" s="847"/>
      <c r="C20" s="847"/>
      <c r="D20" s="847"/>
      <c r="E20" s="847"/>
      <c r="F20" s="847"/>
      <c r="G20" s="848"/>
    </row>
    <row r="21" spans="1:21" ht="15" customHeight="1" x14ac:dyDescent="0.2">
      <c r="A21" s="846"/>
      <c r="B21" s="847"/>
      <c r="C21" s="847"/>
      <c r="D21" s="847"/>
      <c r="E21" s="847"/>
      <c r="F21" s="847"/>
      <c r="G21" s="848"/>
    </row>
    <row r="22" spans="1:21" ht="15" customHeight="1" x14ac:dyDescent="0.2">
      <c r="A22" s="846"/>
      <c r="B22" s="847"/>
      <c r="C22" s="847"/>
      <c r="D22" s="847"/>
      <c r="E22" s="847"/>
      <c r="F22" s="847"/>
      <c r="G22" s="848"/>
    </row>
    <row r="23" spans="1:21" ht="15" customHeight="1" x14ac:dyDescent="0.2">
      <c r="A23" s="846"/>
      <c r="B23" s="847"/>
      <c r="C23" s="847"/>
      <c r="D23" s="847"/>
      <c r="E23" s="847"/>
      <c r="F23" s="847"/>
      <c r="G23" s="848"/>
    </row>
    <row r="24" spans="1:21" ht="15" customHeight="1" x14ac:dyDescent="0.2">
      <c r="A24" s="846"/>
      <c r="B24" s="847"/>
      <c r="C24" s="847"/>
      <c r="D24" s="847"/>
      <c r="E24" s="847"/>
      <c r="F24" s="847"/>
      <c r="G24" s="848"/>
    </row>
    <row r="25" spans="1:21" ht="15" customHeight="1" x14ac:dyDescent="0.2">
      <c r="A25" s="846"/>
      <c r="B25" s="847"/>
      <c r="C25" s="847"/>
      <c r="D25" s="847"/>
      <c r="E25" s="847"/>
      <c r="F25" s="847"/>
      <c r="G25" s="848"/>
    </row>
    <row r="26" spans="1:21" ht="15" customHeight="1" x14ac:dyDescent="0.2">
      <c r="A26" s="846"/>
      <c r="B26" s="847"/>
      <c r="C26" s="847"/>
      <c r="D26" s="847"/>
      <c r="E26" s="847"/>
      <c r="F26" s="847"/>
      <c r="G26" s="848"/>
    </row>
    <row r="27" spans="1:21" ht="39.950000000000003" customHeight="1" x14ac:dyDescent="0.2">
      <c r="A27" s="484"/>
      <c r="D27" s="842"/>
      <c r="E27" s="842"/>
      <c r="F27" s="842"/>
      <c r="G27" s="849"/>
    </row>
    <row r="28" spans="1:21" x14ac:dyDescent="0.2">
      <c r="A28" s="485"/>
      <c r="B28" s="486"/>
      <c r="C28" s="486"/>
      <c r="D28" s="850" t="s">
        <v>474</v>
      </c>
      <c r="E28" s="850"/>
      <c r="F28" s="850"/>
      <c r="G28" s="851"/>
    </row>
    <row r="29" spans="1:21" ht="15" customHeight="1" x14ac:dyDescent="0.25">
      <c r="A29" s="2" t="str">
        <f>CONCATENATE('Basic Data Input'!$B$5," COUNTY")</f>
        <v>___________ COUNTY</v>
      </c>
      <c r="B29" s="120"/>
      <c r="C29" s="120"/>
      <c r="D29" s="120"/>
      <c r="E29" s="120"/>
      <c r="F29" s="120"/>
      <c r="G29" s="120"/>
    </row>
    <row r="30" spans="1:21" ht="30" customHeight="1" x14ac:dyDescent="0.2">
      <c r="A30" s="122" t="s">
        <v>475</v>
      </c>
      <c r="B30" s="120"/>
      <c r="C30" s="120"/>
      <c r="D30" s="120"/>
      <c r="E30" s="120"/>
      <c r="F30" s="120"/>
      <c r="G30" s="120"/>
      <c r="J30" s="326" t="s">
        <v>1182</v>
      </c>
      <c r="K30" s="327"/>
      <c r="L30" s="327"/>
      <c r="M30" s="327"/>
      <c r="N30" s="327"/>
      <c r="O30" s="327"/>
      <c r="P30" s="327"/>
      <c r="Q30" s="327"/>
      <c r="R30" s="327"/>
      <c r="S30" s="327"/>
      <c r="T30" s="327"/>
      <c r="U30" s="327"/>
    </row>
    <row r="31" spans="1:21" ht="15" x14ac:dyDescent="0.2">
      <c r="A31" s="122"/>
      <c r="B31" s="120"/>
      <c r="C31" s="120"/>
      <c r="D31" s="120"/>
      <c r="E31" s="120"/>
      <c r="F31" s="120"/>
      <c r="G31" s="120"/>
      <c r="J31" s="327"/>
      <c r="K31" s="326" t="s">
        <v>1183</v>
      </c>
      <c r="L31" s="327"/>
      <c r="M31" s="327"/>
      <c r="N31" s="327"/>
      <c r="O31" s="327"/>
      <c r="P31" s="327"/>
      <c r="Q31" s="327"/>
      <c r="R31" s="327"/>
      <c r="S31" s="327"/>
      <c r="T31" s="327"/>
      <c r="U31" s="327"/>
    </row>
    <row r="32" spans="1:21" ht="12.75" customHeight="1" x14ac:dyDescent="0.2">
      <c r="A32" s="857" t="s">
        <v>1605</v>
      </c>
      <c r="B32" s="857"/>
      <c r="C32" s="857"/>
      <c r="D32" s="857"/>
      <c r="E32" s="857"/>
      <c r="F32" s="857"/>
      <c r="G32" s="857"/>
    </row>
    <row r="33" spans="1:7" ht="12.75" customHeight="1" x14ac:dyDescent="0.2">
      <c r="A33" s="857"/>
      <c r="B33" s="857"/>
      <c r="C33" s="857"/>
      <c r="D33" s="857"/>
      <c r="E33" s="857"/>
      <c r="F33" s="857"/>
      <c r="G33" s="857"/>
    </row>
    <row r="34" spans="1:7" ht="27.75" customHeight="1" x14ac:dyDescent="0.2">
      <c r="A34" s="857"/>
      <c r="B34" s="857"/>
      <c r="C34" s="857"/>
      <c r="D34" s="857"/>
      <c r="E34" s="857"/>
      <c r="F34" s="857"/>
      <c r="G34" s="857"/>
    </row>
    <row r="35" spans="1:7" ht="12.75" customHeight="1" x14ac:dyDescent="0.2">
      <c r="A35" s="122"/>
      <c r="B35" s="120"/>
      <c r="C35" s="120"/>
      <c r="D35" s="120"/>
      <c r="E35" s="120"/>
      <c r="F35" s="120"/>
      <c r="G35" s="120"/>
    </row>
    <row r="36" spans="1:7" ht="12.75" customHeight="1" x14ac:dyDescent="0.2">
      <c r="A36" s="857" t="str">
        <f>CONCATENATE("NOW, THEREFORE, BE IT RESOLVED, by the Board of (COMMISSIONERS or SUPERVISORS) of ",'Basic Data Input'!$B$5," County, Nebraska as follows:")</f>
        <v>NOW, THEREFORE, BE IT RESOLVED, by the Board of (COMMISSIONERS or SUPERVISORS) of ___________ County, Nebraska as follows:</v>
      </c>
      <c r="B36" s="857"/>
      <c r="C36" s="857"/>
      <c r="D36" s="857"/>
      <c r="E36" s="857"/>
      <c r="F36" s="857"/>
      <c r="G36" s="857"/>
    </row>
    <row r="37" spans="1:7" ht="12.75" customHeight="1" x14ac:dyDescent="0.2">
      <c r="A37" s="857"/>
      <c r="B37" s="857"/>
      <c r="C37" s="857"/>
      <c r="D37" s="857"/>
      <c r="E37" s="857"/>
      <c r="F37" s="857"/>
      <c r="G37" s="857"/>
    </row>
    <row r="38" spans="1:7" ht="12.75" customHeight="1" x14ac:dyDescent="0.2">
      <c r="A38" s="857"/>
      <c r="B38" s="857"/>
      <c r="C38" s="857"/>
      <c r="D38" s="857"/>
      <c r="E38" s="857"/>
      <c r="F38" s="857"/>
      <c r="G38" s="857"/>
    </row>
    <row r="39" spans="1:7" ht="6" customHeight="1" x14ac:dyDescent="0.2">
      <c r="A39" s="122"/>
      <c r="B39" s="120"/>
      <c r="C39" s="120"/>
      <c r="D39" s="120"/>
      <c r="E39" s="120"/>
      <c r="F39" s="120"/>
      <c r="G39" s="120"/>
    </row>
    <row r="40" spans="1:7" x14ac:dyDescent="0.2">
      <c r="A40" s="858" t="str">
        <f>CONCATENATE("SECTION 1.  That the budget for the Fiscal Year July 1, 2026, to June 30, 2027, as categorically evidenced by the Budget Document be, and the same hereby is, adopted as the Budget for ",'Basic Data Input'!$B$5," County for said fiscal year.")</f>
        <v>SECTION 1.  That the budget for the Fiscal Year July 1, 2026, to June 30, 2027, as categorically evidenced by the Budget Document be, and the same hereby is, adopted as the Budget for ___________ County for said fiscal year.</v>
      </c>
      <c r="B40" s="858"/>
      <c r="C40" s="858"/>
      <c r="D40" s="858"/>
      <c r="E40" s="858"/>
      <c r="F40" s="858"/>
      <c r="G40" s="858"/>
    </row>
    <row r="41" spans="1:7" x14ac:dyDescent="0.2">
      <c r="A41" s="858"/>
      <c r="B41" s="858"/>
      <c r="C41" s="858"/>
      <c r="D41" s="858"/>
      <c r="E41" s="858"/>
      <c r="F41" s="858"/>
      <c r="G41" s="858"/>
    </row>
    <row r="42" spans="1:7" ht="28.5" customHeight="1" x14ac:dyDescent="0.2">
      <c r="A42" s="858"/>
      <c r="B42" s="858"/>
      <c r="C42" s="858"/>
      <c r="D42" s="858"/>
      <c r="E42" s="858"/>
      <c r="F42" s="858"/>
      <c r="G42" s="858"/>
    </row>
    <row r="43" spans="1:7" ht="12.75" customHeight="1" x14ac:dyDescent="0.2">
      <c r="A43" s="122"/>
      <c r="B43" s="120"/>
      <c r="C43" s="120"/>
      <c r="D43" s="120"/>
      <c r="E43" s="120"/>
      <c r="F43" s="120"/>
      <c r="G43" s="120"/>
    </row>
    <row r="44" spans="1:7" ht="12.75" customHeight="1" x14ac:dyDescent="0.2">
      <c r="A44" s="855" t="s">
        <v>1555</v>
      </c>
      <c r="B44" s="855"/>
      <c r="C44" s="855"/>
      <c r="D44" s="855"/>
      <c r="E44" s="855"/>
      <c r="F44" s="855"/>
      <c r="G44" s="855"/>
    </row>
    <row r="45" spans="1:7" ht="12.75" customHeight="1" x14ac:dyDescent="0.2">
      <c r="A45" s="855"/>
      <c r="B45" s="855"/>
      <c r="C45" s="855"/>
      <c r="D45" s="855"/>
      <c r="E45" s="855"/>
      <c r="F45" s="855"/>
      <c r="G45" s="855"/>
    </row>
    <row r="46" spans="1:7" ht="30.75" customHeight="1" x14ac:dyDescent="0.2">
      <c r="A46" s="855"/>
      <c r="B46" s="855"/>
      <c r="C46" s="855"/>
      <c r="D46" s="855"/>
      <c r="E46" s="855"/>
      <c r="F46" s="855"/>
      <c r="G46" s="855"/>
    </row>
    <row r="47" spans="1:7" ht="12.75" customHeight="1" x14ac:dyDescent="0.2">
      <c r="A47" s="122"/>
      <c r="B47" s="120"/>
      <c r="C47" s="120"/>
      <c r="D47" s="120"/>
      <c r="E47" s="120"/>
      <c r="F47" s="120"/>
      <c r="G47" s="120"/>
    </row>
    <row r="48" spans="1:7" ht="12.75" customHeight="1" x14ac:dyDescent="0.2">
      <c r="A48" s="855" t="s">
        <v>579</v>
      </c>
      <c r="B48" s="855"/>
      <c r="C48" s="855"/>
      <c r="D48" s="855"/>
      <c r="E48" s="855"/>
      <c r="F48" s="855"/>
      <c r="G48" s="855"/>
    </row>
    <row r="49" spans="1:8" ht="12.75" customHeight="1" x14ac:dyDescent="0.2">
      <c r="A49" s="855"/>
      <c r="B49" s="855"/>
      <c r="C49" s="855"/>
      <c r="D49" s="855"/>
      <c r="E49" s="855"/>
      <c r="F49" s="855"/>
      <c r="G49" s="855"/>
    </row>
    <row r="50" spans="1:8" ht="12.75" customHeight="1" x14ac:dyDescent="0.2">
      <c r="A50" s="855"/>
      <c r="B50" s="855"/>
      <c r="C50" s="855"/>
      <c r="D50" s="855"/>
      <c r="E50" s="855"/>
      <c r="F50" s="855"/>
      <c r="G50" s="855"/>
    </row>
    <row r="51" spans="1:8" ht="12.75" customHeight="1" x14ac:dyDescent="0.2">
      <c r="A51" s="855"/>
      <c r="B51" s="855"/>
      <c r="C51" s="855"/>
      <c r="D51" s="855"/>
      <c r="E51" s="855"/>
      <c r="F51" s="855"/>
      <c r="G51" s="855"/>
    </row>
    <row r="52" spans="1:8" ht="12.75" customHeight="1" x14ac:dyDescent="0.2">
      <c r="A52" s="122"/>
      <c r="B52" s="120"/>
      <c r="C52" s="120"/>
      <c r="D52" s="120"/>
      <c r="E52" s="120"/>
      <c r="F52" s="120"/>
      <c r="G52" s="120"/>
    </row>
    <row r="53" spans="1:8" ht="12.75" customHeight="1" x14ac:dyDescent="0.2">
      <c r="A53" s="856" t="s">
        <v>1556</v>
      </c>
      <c r="B53" s="856"/>
      <c r="C53" s="856"/>
      <c r="D53" s="856"/>
      <c r="E53" s="856"/>
      <c r="F53" s="856"/>
      <c r="G53" s="856"/>
    </row>
    <row r="54" spans="1:8" ht="12.75" customHeight="1" x14ac:dyDescent="0.2">
      <c r="A54" s="856"/>
      <c r="B54" s="856"/>
      <c r="C54" s="856"/>
      <c r="D54" s="856"/>
      <c r="E54" s="856"/>
      <c r="F54" s="856"/>
      <c r="G54" s="856"/>
    </row>
    <row r="55" spans="1:8" ht="12.75" customHeight="1" thickBot="1" x14ac:dyDescent="0.25">
      <c r="A55" s="122"/>
      <c r="B55" s="120"/>
      <c r="C55" s="120"/>
      <c r="D55" s="120"/>
      <c r="E55" s="120"/>
      <c r="F55" s="120"/>
      <c r="G55" s="120"/>
    </row>
    <row r="56" spans="1:8" ht="18" customHeight="1" thickBot="1" x14ac:dyDescent="0.25">
      <c r="A56" s="852" t="s">
        <v>580</v>
      </c>
      <c r="B56" s="853"/>
      <c r="C56" s="853"/>
      <c r="D56" s="853"/>
      <c r="E56" s="853"/>
      <c r="F56" s="853"/>
      <c r="G56" s="854"/>
    </row>
    <row r="57" spans="1:8" ht="12.75" customHeight="1" x14ac:dyDescent="0.2">
      <c r="A57" s="122"/>
      <c r="B57" s="120"/>
      <c r="C57" s="120"/>
      <c r="D57" s="120"/>
      <c r="E57" s="120"/>
      <c r="F57" s="120"/>
      <c r="G57" s="120"/>
    </row>
    <row r="58" spans="1:8" ht="18" customHeight="1" x14ac:dyDescent="0.2">
      <c r="A58" s="841"/>
      <c r="B58" s="841"/>
      <c r="C58" s="841"/>
      <c r="D58" s="123"/>
      <c r="E58" s="842"/>
      <c r="F58" s="842"/>
      <c r="G58" s="842"/>
    </row>
    <row r="59" spans="1:8" ht="18" customHeight="1" x14ac:dyDescent="0.2">
      <c r="A59" s="841"/>
      <c r="B59" s="841"/>
      <c r="C59" s="841"/>
      <c r="D59" s="123"/>
      <c r="E59" s="842"/>
      <c r="F59" s="842"/>
      <c r="G59" s="842"/>
    </row>
    <row r="60" spans="1:8" ht="18" customHeight="1" x14ac:dyDescent="0.2">
      <c r="A60" s="841"/>
      <c r="B60" s="841"/>
      <c r="C60" s="841"/>
      <c r="D60" s="123"/>
      <c r="E60" s="842"/>
      <c r="F60" s="842"/>
      <c r="G60" s="842"/>
    </row>
    <row r="61" spans="1:8" ht="18" customHeight="1" x14ac:dyDescent="0.2">
      <c r="A61" s="841"/>
      <c r="B61" s="841"/>
      <c r="C61" s="841"/>
      <c r="D61" s="120"/>
      <c r="E61" s="842"/>
      <c r="F61" s="842"/>
      <c r="G61" s="842"/>
    </row>
    <row r="62" spans="1:8" ht="18" customHeight="1" x14ac:dyDescent="0.2">
      <c r="A62" s="841"/>
      <c r="B62" s="841"/>
      <c r="C62" s="841"/>
      <c r="D62" s="120"/>
      <c r="E62" s="842"/>
      <c r="F62" s="842"/>
      <c r="G62" s="842"/>
    </row>
    <row r="63" spans="1:8" ht="12.75" customHeight="1" x14ac:dyDescent="0.2">
      <c r="A63" s="122"/>
      <c r="B63" s="120"/>
      <c r="C63" s="120"/>
      <c r="D63" s="120"/>
      <c r="E63" s="120"/>
      <c r="F63" s="120"/>
      <c r="G63" s="120"/>
    </row>
    <row r="64" spans="1:8" s="239" customFormat="1" ht="23.25" x14ac:dyDescent="0.35">
      <c r="A64" s="836" t="s">
        <v>360</v>
      </c>
      <c r="B64" s="836"/>
      <c r="C64" s="836"/>
      <c r="D64" s="836"/>
      <c r="E64" s="836"/>
      <c r="F64" s="836"/>
      <c r="G64" s="836"/>
      <c r="H64" s="240"/>
    </row>
    <row r="65" spans="1:8" s="239" customFormat="1" ht="32.25" customHeight="1" x14ac:dyDescent="0.35">
      <c r="A65" s="469"/>
      <c r="B65" s="469"/>
      <c r="C65" s="837" t="s">
        <v>1116</v>
      </c>
      <c r="D65" s="837"/>
      <c r="E65" s="837"/>
      <c r="F65" s="470"/>
      <c r="G65" s="469"/>
      <c r="H65" s="240"/>
    </row>
    <row r="66" spans="1:8" s="239" customFormat="1" ht="17.25" customHeight="1" x14ac:dyDescent="0.35">
      <c r="A66" s="469"/>
      <c r="B66" s="469"/>
      <c r="C66" s="469"/>
      <c r="D66" s="471" t="s">
        <v>1117</v>
      </c>
      <c r="E66" s="470"/>
      <c r="F66" s="470"/>
      <c r="G66" s="469"/>
      <c r="H66" s="240"/>
    </row>
    <row r="67" spans="1:8" s="239" customFormat="1" ht="23.25" x14ac:dyDescent="0.35">
      <c r="A67" s="473"/>
      <c r="B67" s="473"/>
      <c r="C67" s="472" t="s">
        <v>1118</v>
      </c>
      <c r="D67" s="838"/>
      <c r="E67" s="838"/>
      <c r="F67" s="472"/>
      <c r="G67" s="473"/>
      <c r="H67" s="240"/>
    </row>
    <row r="68" spans="1:8" s="239" customFormat="1" ht="23.25" x14ac:dyDescent="0.35">
      <c r="A68" s="473"/>
      <c r="B68" s="473"/>
      <c r="C68" s="472" t="s">
        <v>1119</v>
      </c>
      <c r="D68" s="835"/>
      <c r="E68" s="835"/>
      <c r="F68" s="472"/>
      <c r="G68" s="473"/>
      <c r="H68" s="240"/>
    </row>
    <row r="69" spans="1:8" s="239" customFormat="1" ht="23.25" x14ac:dyDescent="0.35">
      <c r="A69" s="473"/>
      <c r="B69" s="473"/>
      <c r="C69" s="472" t="s">
        <v>1120</v>
      </c>
      <c r="D69" s="835"/>
      <c r="E69" s="835"/>
      <c r="F69" s="472"/>
      <c r="G69" s="473"/>
      <c r="H69" s="240"/>
    </row>
    <row r="70" spans="1:8" s="239" customFormat="1" ht="23.25" x14ac:dyDescent="0.35">
      <c r="A70" s="473"/>
      <c r="B70" s="473"/>
      <c r="C70" s="472" t="s">
        <v>1121</v>
      </c>
      <c r="D70" s="835"/>
      <c r="E70" s="835"/>
      <c r="F70" s="472"/>
      <c r="G70" s="473"/>
      <c r="H70" s="240"/>
    </row>
    <row r="71" spans="1:8" s="239" customFormat="1" ht="23.25" x14ac:dyDescent="0.35">
      <c r="A71" s="473"/>
      <c r="B71" s="473"/>
      <c r="C71" s="472" t="s">
        <v>1122</v>
      </c>
      <c r="D71" s="835"/>
      <c r="E71" s="835"/>
      <c r="F71" s="472"/>
      <c r="G71" s="473"/>
      <c r="H71" s="240"/>
    </row>
    <row r="72" spans="1:8" s="239" customFormat="1" ht="32.25" customHeight="1" x14ac:dyDescent="0.35">
      <c r="A72" s="473"/>
      <c r="B72" s="473"/>
      <c r="C72" s="473"/>
      <c r="D72" s="473"/>
      <c r="E72" s="473"/>
      <c r="F72" s="473"/>
      <c r="G72" s="473"/>
      <c r="H72" s="240"/>
    </row>
    <row r="73" spans="1:8" s="239" customFormat="1" ht="15.75" thickBot="1" x14ac:dyDescent="0.3">
      <c r="A73" s="472"/>
      <c r="B73" s="472"/>
      <c r="C73" s="474" t="s">
        <v>361</v>
      </c>
      <c r="D73" s="475"/>
      <c r="E73" s="474" t="s">
        <v>1129</v>
      </c>
      <c r="F73" s="472"/>
      <c r="G73" s="474" t="s">
        <v>362</v>
      </c>
    </row>
    <row r="74" spans="1:8" s="239" customFormat="1" ht="27" customHeight="1" x14ac:dyDescent="0.25">
      <c r="A74" s="472" t="s">
        <v>1118</v>
      </c>
      <c r="B74" s="472"/>
      <c r="C74" s="476"/>
      <c r="D74" s="477"/>
      <c r="E74" s="478"/>
      <c r="F74" s="472"/>
      <c r="G74" s="479"/>
    </row>
    <row r="75" spans="1:8" s="239" customFormat="1" ht="27" customHeight="1" x14ac:dyDescent="0.25">
      <c r="A75" s="472" t="s">
        <v>1123</v>
      </c>
      <c r="B75" s="472"/>
      <c r="C75" s="480" t="s">
        <v>1124</v>
      </c>
      <c r="D75" s="477"/>
      <c r="E75" s="481"/>
      <c r="F75" s="472"/>
      <c r="G75" s="479"/>
    </row>
    <row r="76" spans="1:8" s="239" customFormat="1" ht="27" customHeight="1" x14ac:dyDescent="0.25">
      <c r="A76" s="472" t="s">
        <v>1121</v>
      </c>
      <c r="B76" s="472"/>
      <c r="C76" s="482"/>
      <c r="D76" s="477"/>
      <c r="E76" s="481"/>
      <c r="F76" s="472"/>
      <c r="G76" s="479"/>
    </row>
    <row r="77" spans="1:8" s="239" customFormat="1" ht="27" customHeight="1" x14ac:dyDescent="0.25">
      <c r="A77" s="472" t="s">
        <v>1125</v>
      </c>
      <c r="B77" s="472"/>
      <c r="C77" s="482"/>
      <c r="D77" s="477"/>
      <c r="E77" s="481"/>
      <c r="F77" s="472"/>
      <c r="G77" s="479"/>
    </row>
    <row r="78" spans="1:8" s="239" customFormat="1" ht="15" x14ac:dyDescent="0.25">
      <c r="A78" s="472"/>
      <c r="B78" s="472"/>
      <c r="C78" s="472"/>
      <c r="D78" s="472"/>
      <c r="E78" s="472"/>
      <c r="F78" s="472"/>
      <c r="G78" s="472"/>
    </row>
    <row r="79" spans="1:8" s="239" customFormat="1" ht="15" x14ac:dyDescent="0.25">
      <c r="A79" s="472" t="s">
        <v>1305</v>
      </c>
      <c r="B79" s="472"/>
      <c r="C79" s="472"/>
      <c r="D79" s="472"/>
      <c r="E79" s="472"/>
      <c r="F79" s="472"/>
      <c r="G79" s="472"/>
    </row>
    <row r="80" spans="1:8" s="239" customFormat="1" ht="7.5" customHeight="1" thickBot="1" x14ac:dyDescent="0.3">
      <c r="A80" s="472"/>
      <c r="B80" s="472"/>
      <c r="C80" s="472"/>
      <c r="D80" s="472"/>
      <c r="E80" s="472"/>
      <c r="F80" s="472"/>
      <c r="G80" s="472"/>
    </row>
    <row r="81" spans="1:7" s="239" customFormat="1" ht="15.75" thickBot="1" x14ac:dyDescent="0.3">
      <c r="A81" s="472"/>
      <c r="B81" s="483"/>
      <c r="C81" s="472" t="s">
        <v>1126</v>
      </c>
      <c r="D81" s="472"/>
      <c r="E81" s="472"/>
      <c r="F81" s="472"/>
      <c r="G81" s="472"/>
    </row>
    <row r="82" spans="1:7" s="239" customFormat="1" ht="9" customHeight="1" thickBot="1" x14ac:dyDescent="0.3">
      <c r="A82" s="472"/>
      <c r="B82" s="472"/>
      <c r="C82" s="472"/>
      <c r="D82" s="472"/>
      <c r="E82" s="472"/>
      <c r="F82" s="472"/>
      <c r="G82" s="472"/>
    </row>
    <row r="83" spans="1:7" s="239" customFormat="1" ht="15.75" thickBot="1" x14ac:dyDescent="0.3">
      <c r="A83" s="472"/>
      <c r="B83" s="483"/>
      <c r="C83" s="472" t="s">
        <v>1127</v>
      </c>
      <c r="D83" s="472"/>
      <c r="E83" s="472"/>
      <c r="F83" s="472"/>
      <c r="G83" s="472"/>
    </row>
    <row r="84" spans="1:7" s="239" customFormat="1" ht="9" customHeight="1" thickBot="1" x14ac:dyDescent="0.3">
      <c r="A84" s="472"/>
      <c r="B84" s="472"/>
      <c r="C84" s="472"/>
      <c r="D84" s="472"/>
      <c r="E84" s="472"/>
      <c r="F84" s="472"/>
      <c r="G84" s="472"/>
    </row>
    <row r="85" spans="1:7" s="239" customFormat="1" ht="15.75" thickBot="1" x14ac:dyDescent="0.3">
      <c r="A85" s="472"/>
      <c r="B85" s="483"/>
      <c r="C85" s="472" t="s">
        <v>1128</v>
      </c>
      <c r="D85" s="472"/>
      <c r="E85" s="472"/>
      <c r="F85" s="472"/>
      <c r="G85" s="472"/>
    </row>
    <row r="86" spans="1:7" ht="9" customHeight="1" x14ac:dyDescent="0.2">
      <c r="A86" s="243"/>
      <c r="B86" s="243"/>
      <c r="C86" s="243"/>
      <c r="D86" s="243"/>
      <c r="E86" s="243"/>
      <c r="F86" s="243"/>
      <c r="G86" s="256"/>
    </row>
    <row r="87" spans="1:7" ht="9" customHeight="1" x14ac:dyDescent="0.2">
      <c r="A87" s="243"/>
      <c r="B87" s="243"/>
      <c r="C87" s="243"/>
      <c r="D87" s="243"/>
      <c r="E87" s="243"/>
      <c r="F87" s="243"/>
      <c r="G87" s="256"/>
    </row>
    <row r="92" spans="1:7" ht="10.7" customHeight="1" x14ac:dyDescent="0.2"/>
    <row r="93" spans="1:7" ht="10.7" customHeight="1" x14ac:dyDescent="0.2"/>
    <row r="94" spans="1:7" ht="10.7" customHeight="1" x14ac:dyDescent="0.2"/>
    <row r="95" spans="1:7" ht="10.7" customHeight="1" x14ac:dyDescent="0.2"/>
    <row r="96" spans="1:7" ht="10.7" customHeight="1" x14ac:dyDescent="0.2"/>
    <row r="97" ht="10.7" customHeight="1" x14ac:dyDescent="0.2"/>
    <row r="98" ht="10.7" customHeight="1" x14ac:dyDescent="0.2"/>
    <row r="99" ht="10.7" customHeight="1" x14ac:dyDescent="0.2"/>
    <row r="100" ht="10.7" customHeight="1" x14ac:dyDescent="0.2"/>
    <row r="101" ht="10.7" customHeight="1" x14ac:dyDescent="0.2"/>
    <row r="102" ht="10.7" customHeight="1" x14ac:dyDescent="0.2"/>
    <row r="103" ht="10.7" customHeight="1" x14ac:dyDescent="0.2"/>
    <row r="104" ht="10.7" customHeight="1" x14ac:dyDescent="0.2"/>
    <row r="105" ht="10.7" customHeight="1" x14ac:dyDescent="0.2"/>
    <row r="106" ht="10.7" customHeight="1" x14ac:dyDescent="0.2"/>
    <row r="107" ht="10.7" customHeight="1" x14ac:dyDescent="0.2"/>
    <row r="108" ht="10.7" customHeight="1" x14ac:dyDescent="0.2"/>
    <row r="109" ht="10.7" customHeight="1" x14ac:dyDescent="0.2"/>
    <row r="110" ht="10.7" customHeight="1" x14ac:dyDescent="0.2"/>
    <row r="111" ht="10.7" customHeight="1" x14ac:dyDescent="0.2"/>
    <row r="112" ht="10.7" customHeight="1" x14ac:dyDescent="0.2"/>
    <row r="113" ht="10.7" customHeight="1" x14ac:dyDescent="0.2"/>
    <row r="114" ht="10.7" customHeight="1" x14ac:dyDescent="0.2"/>
    <row r="115" ht="10.7" customHeight="1" x14ac:dyDescent="0.2"/>
    <row r="116" ht="10.7" customHeight="1" x14ac:dyDescent="0.2"/>
    <row r="117" ht="10.7" customHeight="1" x14ac:dyDescent="0.2"/>
    <row r="118" ht="10.7" customHeight="1" x14ac:dyDescent="0.2"/>
    <row r="119" ht="10.7" customHeight="1" x14ac:dyDescent="0.2"/>
    <row r="120" ht="10.7" customHeight="1" x14ac:dyDescent="0.2"/>
    <row r="121" ht="10.7" customHeight="1" x14ac:dyDescent="0.2"/>
    <row r="122" ht="10.7" customHeight="1" x14ac:dyDescent="0.2"/>
    <row r="123" ht="10.7" customHeight="1" x14ac:dyDescent="0.2"/>
    <row r="124" ht="10.7" customHeight="1" x14ac:dyDescent="0.2"/>
    <row r="125" ht="10.7" customHeight="1" x14ac:dyDescent="0.2"/>
    <row r="126" ht="10.7" customHeight="1" x14ac:dyDescent="0.2"/>
    <row r="127" ht="10.7" customHeight="1" x14ac:dyDescent="0.2"/>
    <row r="128" ht="10.7" customHeight="1" x14ac:dyDescent="0.2"/>
    <row r="129" ht="10.7" customHeight="1" x14ac:dyDescent="0.2"/>
    <row r="130" ht="10.7" customHeight="1" x14ac:dyDescent="0.2"/>
    <row r="131" ht="10.7" customHeight="1" x14ac:dyDescent="0.2"/>
    <row r="132" ht="10.7" customHeight="1" x14ac:dyDescent="0.2"/>
    <row r="133" ht="10.7" customHeight="1" x14ac:dyDescent="0.2"/>
    <row r="134" ht="10.7" customHeight="1" x14ac:dyDescent="0.2"/>
    <row r="135" ht="10.7" customHeight="1" x14ac:dyDescent="0.2"/>
    <row r="136" ht="10.7" customHeight="1" x14ac:dyDescent="0.2"/>
    <row r="137" ht="10.7" customHeight="1" x14ac:dyDescent="0.2"/>
    <row r="138" ht="10.7" customHeight="1" x14ac:dyDescent="0.2"/>
    <row r="139" ht="10.7" customHeight="1" x14ac:dyDescent="0.2"/>
    <row r="140" ht="10.7" customHeight="1" x14ac:dyDescent="0.2"/>
    <row r="141" ht="10.7" customHeight="1" x14ac:dyDescent="0.2"/>
    <row r="142" ht="10.7" customHeight="1" x14ac:dyDescent="0.2"/>
    <row r="143" ht="10.7" customHeight="1" x14ac:dyDescent="0.2"/>
    <row r="144" ht="10.7" customHeight="1" x14ac:dyDescent="0.2"/>
    <row r="145" ht="10.7" customHeight="1" x14ac:dyDescent="0.2"/>
    <row r="146" ht="10.7" customHeight="1" x14ac:dyDescent="0.2"/>
    <row r="147" ht="10.7" customHeight="1" x14ac:dyDescent="0.2"/>
    <row r="148" ht="10.7" customHeight="1" x14ac:dyDescent="0.2"/>
    <row r="149" ht="10.7" customHeight="1" x14ac:dyDescent="0.2"/>
    <row r="150" ht="10.7" customHeight="1" x14ac:dyDescent="0.2"/>
    <row r="151" ht="10.7" customHeight="1" x14ac:dyDescent="0.2"/>
    <row r="152" ht="10.7" customHeight="1" x14ac:dyDescent="0.2"/>
    <row r="153" ht="10.7" customHeight="1" x14ac:dyDescent="0.2"/>
    <row r="154" ht="10.7" customHeight="1" x14ac:dyDescent="0.2"/>
    <row r="155" ht="10.7" customHeight="1" x14ac:dyDescent="0.2"/>
    <row r="156" ht="10.7" customHeight="1" x14ac:dyDescent="0.2"/>
    <row r="157" ht="10.7" customHeight="1" x14ac:dyDescent="0.2"/>
    <row r="158" ht="10.7" customHeight="1" x14ac:dyDescent="0.2"/>
    <row r="159" ht="10.7" customHeight="1" x14ac:dyDescent="0.2"/>
    <row r="160" ht="10.7" customHeight="1" x14ac:dyDescent="0.2"/>
    <row r="161" ht="10.7" customHeight="1" x14ac:dyDescent="0.2"/>
    <row r="162" ht="10.7" customHeight="1" x14ac:dyDescent="0.2"/>
    <row r="163" ht="10.7" customHeight="1" x14ac:dyDescent="0.2"/>
    <row r="164" ht="10.7" customHeight="1" x14ac:dyDescent="0.2"/>
    <row r="165" ht="10.7" customHeight="1" x14ac:dyDescent="0.2"/>
    <row r="166" ht="10.7" customHeight="1" x14ac:dyDescent="0.2"/>
    <row r="167" ht="10.7" customHeight="1" x14ac:dyDescent="0.2"/>
    <row r="168" ht="10.7" customHeight="1" x14ac:dyDescent="0.2"/>
    <row r="169" ht="10.7" customHeight="1" x14ac:dyDescent="0.2"/>
    <row r="170" ht="10.7" customHeight="1" x14ac:dyDescent="0.2"/>
    <row r="171" ht="10.7" customHeight="1" x14ac:dyDescent="0.2"/>
    <row r="172" ht="10.7" customHeight="1" x14ac:dyDescent="0.2"/>
    <row r="173" ht="10.7" customHeight="1" x14ac:dyDescent="0.2"/>
    <row r="174" ht="10.7" customHeight="1" x14ac:dyDescent="0.2"/>
    <row r="175" ht="10.7" customHeight="1" x14ac:dyDescent="0.2"/>
    <row r="176" ht="10.7" customHeight="1" x14ac:dyDescent="0.2"/>
    <row r="177" ht="10.7" customHeight="1" x14ac:dyDescent="0.2"/>
    <row r="178" ht="10.7" customHeight="1" x14ac:dyDescent="0.2"/>
    <row r="179" ht="10.7" customHeight="1" x14ac:dyDescent="0.2"/>
    <row r="180" ht="10.7" customHeight="1" x14ac:dyDescent="0.2"/>
    <row r="181" ht="10.7" customHeight="1" x14ac:dyDescent="0.2"/>
    <row r="182" ht="10.7" customHeight="1" x14ac:dyDescent="0.2"/>
    <row r="183" ht="10.7" customHeight="1" x14ac:dyDescent="0.2"/>
    <row r="184" ht="10.7" customHeight="1" x14ac:dyDescent="0.2"/>
    <row r="185" ht="10.7" customHeight="1" x14ac:dyDescent="0.2"/>
    <row r="186" ht="10.7" customHeight="1" x14ac:dyDescent="0.2"/>
    <row r="187" ht="10.7" customHeight="1" x14ac:dyDescent="0.2"/>
    <row r="188" ht="10.7" customHeight="1" x14ac:dyDescent="0.2"/>
    <row r="189" ht="10.7" customHeight="1" x14ac:dyDescent="0.2"/>
    <row r="190" ht="10.7" customHeight="1" x14ac:dyDescent="0.2"/>
    <row r="191" ht="10.7" customHeight="1" x14ac:dyDescent="0.2"/>
    <row r="192" ht="10.7" customHeight="1" x14ac:dyDescent="0.2"/>
    <row r="193" ht="10.7" customHeight="1" x14ac:dyDescent="0.2"/>
    <row r="194" ht="10.7" customHeight="1" x14ac:dyDescent="0.2"/>
    <row r="195" ht="10.7" customHeight="1" x14ac:dyDescent="0.2"/>
    <row r="196" ht="10.7" customHeight="1" x14ac:dyDescent="0.2"/>
    <row r="197" ht="10.7" customHeight="1" x14ac:dyDescent="0.2"/>
    <row r="198" ht="10.7" customHeight="1" x14ac:dyDescent="0.2"/>
    <row r="199" ht="10.7" customHeight="1" x14ac:dyDescent="0.2"/>
    <row r="200" ht="10.7" customHeight="1" x14ac:dyDescent="0.2"/>
    <row r="201" ht="10.7" customHeight="1" x14ac:dyDescent="0.2"/>
    <row r="202" ht="10.7" customHeight="1" x14ac:dyDescent="0.2"/>
    <row r="203" ht="10.7" customHeight="1" x14ac:dyDescent="0.2"/>
    <row r="204" ht="10.7" customHeight="1" x14ac:dyDescent="0.2"/>
    <row r="205" ht="10.7" customHeight="1" x14ac:dyDescent="0.2"/>
    <row r="206" ht="10.7" customHeight="1" x14ac:dyDescent="0.2"/>
    <row r="207" ht="10.7" customHeight="1" x14ac:dyDescent="0.2"/>
    <row r="208" ht="10.7" customHeight="1" x14ac:dyDescent="0.2"/>
    <row r="209" ht="10.7" customHeight="1" x14ac:dyDescent="0.2"/>
    <row r="210" ht="10.7" customHeight="1" x14ac:dyDescent="0.2"/>
    <row r="211" ht="10.7" customHeight="1" x14ac:dyDescent="0.2"/>
    <row r="212" ht="10.7" customHeight="1" x14ac:dyDescent="0.2"/>
    <row r="213" ht="10.7" customHeight="1" x14ac:dyDescent="0.2"/>
    <row r="214" ht="10.7" customHeight="1" x14ac:dyDescent="0.2"/>
    <row r="215" ht="10.7" customHeight="1" x14ac:dyDescent="0.2"/>
    <row r="216" ht="10.7" customHeight="1" x14ac:dyDescent="0.2"/>
    <row r="217" ht="10.7" customHeight="1" x14ac:dyDescent="0.2"/>
    <row r="218" ht="10.7" customHeight="1" x14ac:dyDescent="0.2"/>
    <row r="219" ht="10.7" customHeight="1" x14ac:dyDescent="0.2"/>
    <row r="220" ht="10.7" customHeight="1" x14ac:dyDescent="0.2"/>
    <row r="221" ht="10.7" customHeight="1" x14ac:dyDescent="0.2"/>
    <row r="222" ht="10.7" customHeight="1" x14ac:dyDescent="0.2"/>
    <row r="223" ht="10.7" customHeight="1" x14ac:dyDescent="0.2"/>
    <row r="224" ht="10.7" customHeight="1" x14ac:dyDescent="0.2"/>
    <row r="225" ht="10.7" customHeight="1" x14ac:dyDescent="0.2"/>
    <row r="226" ht="10.7" customHeight="1" x14ac:dyDescent="0.2"/>
    <row r="227" ht="10.7" customHeight="1" x14ac:dyDescent="0.2"/>
    <row r="228" ht="10.7" customHeight="1" x14ac:dyDescent="0.2"/>
    <row r="229" ht="10.7" customHeight="1" x14ac:dyDescent="0.2"/>
    <row r="230" ht="10.7" customHeight="1" x14ac:dyDescent="0.2"/>
    <row r="231" ht="10.7" customHeight="1" x14ac:dyDescent="0.2"/>
    <row r="232" ht="10.7" customHeight="1" x14ac:dyDescent="0.2"/>
    <row r="233" ht="10.7" customHeight="1" x14ac:dyDescent="0.2"/>
    <row r="234" ht="10.7" customHeight="1" x14ac:dyDescent="0.2"/>
    <row r="235" ht="10.7" customHeight="1" x14ac:dyDescent="0.2"/>
  </sheetData>
  <sheetProtection sheet="1" objects="1" scenarios="1"/>
  <mergeCells count="31">
    <mergeCell ref="A48:G51"/>
    <mergeCell ref="A60:C60"/>
    <mergeCell ref="A62:C62"/>
    <mergeCell ref="E62:G62"/>
    <mergeCell ref="A58:C58"/>
    <mergeCell ref="A59:C59"/>
    <mergeCell ref="E59:G59"/>
    <mergeCell ref="E60:G60"/>
    <mergeCell ref="A1:G1"/>
    <mergeCell ref="A2:G2"/>
    <mergeCell ref="A3:G3"/>
    <mergeCell ref="A4:G4"/>
    <mergeCell ref="A61:C61"/>
    <mergeCell ref="E58:G58"/>
    <mergeCell ref="E61:G61"/>
    <mergeCell ref="A8:G26"/>
    <mergeCell ref="D27:G27"/>
    <mergeCell ref="D28:G28"/>
    <mergeCell ref="A56:G56"/>
    <mergeCell ref="A44:G46"/>
    <mergeCell ref="A53:G54"/>
    <mergeCell ref="A32:G34"/>
    <mergeCell ref="A36:G38"/>
    <mergeCell ref="A40:G42"/>
    <mergeCell ref="D68:E68"/>
    <mergeCell ref="D69:E69"/>
    <mergeCell ref="D70:E70"/>
    <mergeCell ref="D71:E71"/>
    <mergeCell ref="A64:G64"/>
    <mergeCell ref="C65:E65"/>
    <mergeCell ref="D67:E67"/>
  </mergeCells>
  <phoneticPr fontId="0" type="noConversion"/>
  <printOptions horizontalCentered="1"/>
  <pageMargins left="0" right="0" top="0.5" bottom="0.5" header="0.5" footer="0.35"/>
  <pageSetup firstPageNumber="0" orientation="landscape" useFirstPageNumber="1" r:id="rId1"/>
  <headerFooter differentFirst="1" alignWithMargins="0"/>
  <rowBreaks count="3" manualBreakCount="3">
    <brk id="4" max="16383" man="1"/>
    <brk id="28" max="16383" man="1"/>
    <brk id="63" max="16383" man="1"/>
  </rowBreaks>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4"/>
  <sheetViews>
    <sheetView workbookViewId="0">
      <selection activeCell="B26" sqref="B26:G26"/>
    </sheetView>
  </sheetViews>
  <sheetFormatPr defaultColWidth="9.140625" defaultRowHeight="12.75" x14ac:dyDescent="0.2"/>
  <cols>
    <col min="1" max="1" width="8" style="243" customWidth="1"/>
    <col min="2" max="2" width="19.140625" style="243" customWidth="1"/>
    <col min="3" max="7" width="17.5703125" style="243" customWidth="1"/>
    <col min="8" max="16384" width="9.140625" style="243"/>
  </cols>
  <sheetData>
    <row r="1" spans="1:7" ht="18" x14ac:dyDescent="0.25">
      <c r="A1" s="241" t="str">
        <f>CONCATENATE('Basic Data Input'!B5, " COUNTY")</f>
        <v>___________ COUNTY</v>
      </c>
      <c r="B1" s="242"/>
      <c r="C1" s="242"/>
      <c r="D1" s="242"/>
      <c r="E1" s="242"/>
      <c r="F1" s="242"/>
      <c r="G1" s="242"/>
    </row>
    <row r="2" spans="1:7" ht="15" x14ac:dyDescent="0.2">
      <c r="A2" s="122" t="s">
        <v>12</v>
      </c>
      <c r="B2" s="242"/>
      <c r="C2" s="242"/>
      <c r="D2" s="242"/>
      <c r="E2" s="242"/>
      <c r="F2" s="242"/>
      <c r="G2" s="242"/>
    </row>
    <row r="3" spans="1:7" ht="15" customHeight="1" thickBot="1" x14ac:dyDescent="0.25"/>
    <row r="4" spans="1:7" ht="12.75" customHeight="1" x14ac:dyDescent="0.2">
      <c r="A4" s="867"/>
      <c r="B4" s="868"/>
      <c r="C4" s="869"/>
      <c r="D4" s="244" t="s">
        <v>13</v>
      </c>
      <c r="E4" s="244" t="s">
        <v>13</v>
      </c>
      <c r="F4" s="245" t="s">
        <v>14</v>
      </c>
      <c r="G4" s="246" t="s">
        <v>15</v>
      </c>
    </row>
    <row r="5" spans="1:7" ht="25.5" x14ac:dyDescent="0.2">
      <c r="A5" s="870"/>
      <c r="B5" s="871"/>
      <c r="C5" s="872"/>
      <c r="D5" s="212" t="s">
        <v>1557</v>
      </c>
      <c r="E5" s="212" t="s">
        <v>1558</v>
      </c>
      <c r="F5" s="212" t="s">
        <v>1559</v>
      </c>
      <c r="G5" s="213" t="s">
        <v>1560</v>
      </c>
    </row>
    <row r="6" spans="1:7" ht="15" customHeight="1" x14ac:dyDescent="0.2">
      <c r="A6" s="873" t="s">
        <v>813</v>
      </c>
      <c r="B6" s="874"/>
      <c r="C6" s="875"/>
      <c r="D6" s="247"/>
      <c r="E6" s="247"/>
      <c r="F6" s="247"/>
      <c r="G6" s="248"/>
    </row>
    <row r="7" spans="1:7" ht="18" customHeight="1" x14ac:dyDescent="0.2">
      <c r="A7" s="861" t="s">
        <v>16</v>
      </c>
      <c r="B7" s="862"/>
      <c r="C7" s="863"/>
      <c r="D7" s="249"/>
      <c r="E7" s="249"/>
      <c r="F7" s="249"/>
      <c r="G7" s="216"/>
    </row>
    <row r="8" spans="1:7" ht="18" customHeight="1" x14ac:dyDescent="0.2">
      <c r="A8" s="861" t="s">
        <v>17</v>
      </c>
      <c r="B8" s="862"/>
      <c r="C8" s="863"/>
      <c r="D8" s="249"/>
      <c r="E8" s="249"/>
      <c r="F8" s="249"/>
      <c r="G8" s="216"/>
    </row>
    <row r="9" spans="1:7" ht="18" customHeight="1" x14ac:dyDescent="0.2">
      <c r="A9" s="861" t="s">
        <v>18</v>
      </c>
      <c r="B9" s="862"/>
      <c r="C9" s="863"/>
      <c r="D9" s="249"/>
      <c r="E9" s="249"/>
      <c r="F9" s="249"/>
      <c r="G9" s="216"/>
    </row>
    <row r="10" spans="1:7" ht="18" customHeight="1" x14ac:dyDescent="0.2">
      <c r="A10" s="861" t="s">
        <v>1131</v>
      </c>
      <c r="B10" s="862"/>
      <c r="C10" s="863"/>
      <c r="D10" s="249"/>
      <c r="E10" s="249"/>
      <c r="F10" s="249"/>
      <c r="G10" s="216"/>
    </row>
    <row r="11" spans="1:7" ht="18" customHeight="1" x14ac:dyDescent="0.2">
      <c r="A11" s="873" t="s">
        <v>816</v>
      </c>
      <c r="B11" s="874"/>
      <c r="C11" s="875"/>
      <c r="D11" s="655">
        <f>SUM(D7:D10)</f>
        <v>0</v>
      </c>
      <c r="E11" s="655">
        <f>SUM(E7:E10)</f>
        <v>0</v>
      </c>
      <c r="F11" s="655">
        <f>SUM(F7:F10)</f>
        <v>0</v>
      </c>
      <c r="G11" s="656">
        <f>SUM(G7:G10)</f>
        <v>0</v>
      </c>
    </row>
    <row r="12" spans="1:7" ht="24" customHeight="1" x14ac:dyDescent="0.2">
      <c r="A12" s="873" t="s">
        <v>824</v>
      </c>
      <c r="B12" s="874"/>
      <c r="C12" s="875"/>
      <c r="D12" s="252"/>
      <c r="E12" s="252"/>
      <c r="F12" s="252"/>
      <c r="G12" s="253"/>
    </row>
    <row r="13" spans="1:7" ht="18" customHeight="1" x14ac:dyDescent="0.2">
      <c r="A13" s="861" t="s">
        <v>1385</v>
      </c>
      <c r="B13" s="862"/>
      <c r="C13" s="863"/>
      <c r="D13" s="249"/>
      <c r="E13" s="249"/>
      <c r="F13" s="249"/>
      <c r="G13" s="216"/>
    </row>
    <row r="14" spans="1:7" ht="18" customHeight="1" x14ac:dyDescent="0.2">
      <c r="A14" s="861" t="s">
        <v>19</v>
      </c>
      <c r="B14" s="862"/>
      <c r="C14" s="863"/>
      <c r="D14" s="249"/>
      <c r="E14" s="249"/>
      <c r="F14" s="249"/>
      <c r="G14" s="216"/>
    </row>
    <row r="15" spans="1:7" ht="18" customHeight="1" x14ac:dyDescent="0.2">
      <c r="A15" s="861" t="s">
        <v>20</v>
      </c>
      <c r="B15" s="862"/>
      <c r="C15" s="863"/>
      <c r="D15" s="249"/>
      <c r="E15" s="249"/>
      <c r="F15" s="249"/>
      <c r="G15" s="216"/>
    </row>
    <row r="16" spans="1:7" ht="18" customHeight="1" x14ac:dyDescent="0.2">
      <c r="A16" s="861" t="s">
        <v>21</v>
      </c>
      <c r="B16" s="862"/>
      <c r="C16" s="863"/>
      <c r="D16" s="249"/>
      <c r="E16" s="249"/>
      <c r="F16" s="249"/>
      <c r="G16" s="216"/>
    </row>
    <row r="17" spans="1:8" ht="18" customHeight="1" x14ac:dyDescent="0.2">
      <c r="A17" s="861" t="s">
        <v>22</v>
      </c>
      <c r="B17" s="862"/>
      <c r="C17" s="863"/>
      <c r="D17" s="249"/>
      <c r="E17" s="249"/>
      <c r="F17" s="249"/>
      <c r="G17" s="216"/>
    </row>
    <row r="18" spans="1:8" ht="18" customHeight="1" x14ac:dyDescent="0.2">
      <c r="A18" s="861" t="s">
        <v>522</v>
      </c>
      <c r="B18" s="862"/>
      <c r="C18" s="863"/>
      <c r="D18" s="249"/>
      <c r="E18" s="249"/>
      <c r="F18" s="249"/>
      <c r="G18" s="216"/>
      <c r="H18" s="217"/>
    </row>
    <row r="19" spans="1:8" ht="18" customHeight="1" x14ac:dyDescent="0.2">
      <c r="A19" s="861" t="s">
        <v>814</v>
      </c>
      <c r="B19" s="862"/>
      <c r="C19" s="863"/>
      <c r="D19" s="250">
        <f>ROUND(SUM(D13:D18),2)</f>
        <v>0</v>
      </c>
      <c r="E19" s="250">
        <f>ROUND(SUM(E13:E18),2)</f>
        <v>0</v>
      </c>
      <c r="F19" s="250">
        <f>ROUND(SUM(F13:F18),2)</f>
        <v>0</v>
      </c>
      <c r="G19" s="251">
        <f>ROUND(SUM(G13:G18),2)</f>
        <v>0</v>
      </c>
    </row>
    <row r="20" spans="1:8" ht="27.95" customHeight="1" x14ac:dyDescent="0.2">
      <c r="A20" s="864" t="s">
        <v>24</v>
      </c>
      <c r="B20" s="865"/>
      <c r="C20" s="866"/>
      <c r="D20" s="653">
        <f t="shared" ref="D20:E20" si="0">(D19-D11)</f>
        <v>0</v>
      </c>
      <c r="E20" s="653">
        <f t="shared" si="0"/>
        <v>0</v>
      </c>
      <c r="F20" s="653">
        <f>(F19-F11)</f>
        <v>0</v>
      </c>
      <c r="G20" s="654">
        <f>(G19-G11)</f>
        <v>0</v>
      </c>
    </row>
    <row r="21" spans="1:8" ht="15" customHeight="1" thickBot="1" x14ac:dyDescent="0.25">
      <c r="A21" s="487" t="s">
        <v>1093</v>
      </c>
      <c r="B21" s="651"/>
      <c r="C21" s="652"/>
      <c r="D21" s="488"/>
      <c r="E21" s="488"/>
      <c r="F21" s="488"/>
      <c r="G21" s="489">
        <f>IFERROR(G20/(G11-G10-G8),0)</f>
        <v>0</v>
      </c>
      <c r="H21" s="254">
        <f>IF(G21&lt;50%,0,"Cash reserve cannot exceed 50%")</f>
        <v>0</v>
      </c>
    </row>
    <row r="22" spans="1:8" ht="15" x14ac:dyDescent="0.25">
      <c r="A22" s="255" t="s">
        <v>25</v>
      </c>
    </row>
    <row r="23" spans="1:8" ht="15" x14ac:dyDescent="0.25">
      <c r="A23" s="255"/>
    </row>
    <row r="24" spans="1:8" x14ac:dyDescent="0.2">
      <c r="A24" s="860" t="s">
        <v>1403</v>
      </c>
      <c r="B24" s="860"/>
      <c r="C24" s="860"/>
      <c r="D24" s="860"/>
      <c r="E24" s="860"/>
      <c r="F24" s="860"/>
      <c r="G24" s="860"/>
    </row>
    <row r="25" spans="1:8" x14ac:dyDescent="0.2">
      <c r="A25" s="650">
        <v>1</v>
      </c>
      <c r="B25" s="859" t="str">
        <f>IF(D10&lt;&gt;D18, "Column 1 - Transfers In MUST Equal Transfers Out", "OK")</f>
        <v>OK</v>
      </c>
      <c r="C25" s="859"/>
      <c r="D25" s="859"/>
      <c r="E25" s="859"/>
      <c r="F25" s="859"/>
      <c r="G25" s="859"/>
    </row>
    <row r="26" spans="1:8" x14ac:dyDescent="0.2">
      <c r="A26" s="650">
        <v>2</v>
      </c>
      <c r="B26" s="859" t="str">
        <f>IF(E10&lt;&gt;E18, "Column 2 - Transfers In MUST Equal Transfers Out", "OK")</f>
        <v>OK</v>
      </c>
      <c r="C26" s="859"/>
      <c r="D26" s="859"/>
      <c r="E26" s="859"/>
      <c r="F26" s="859"/>
      <c r="G26" s="859"/>
    </row>
    <row r="27" spans="1:8" x14ac:dyDescent="0.2">
      <c r="A27" s="650">
        <v>3</v>
      </c>
      <c r="B27" s="859" t="str">
        <f>IF(F10&lt;&gt;F18, "Column 3 - Transfers In MUST Equal Transfers Out", "OK")</f>
        <v>OK</v>
      </c>
      <c r="C27" s="859"/>
      <c r="D27" s="859"/>
      <c r="E27" s="859"/>
      <c r="F27" s="859"/>
      <c r="G27" s="859"/>
    </row>
    <row r="28" spans="1:8" x14ac:dyDescent="0.2">
      <c r="A28" s="650">
        <v>4</v>
      </c>
      <c r="B28" s="859" t="str">
        <f>IF(G10&lt;&gt;G18, "Column 4 - Transfers In MUST Equal Transfers Out", "OK")</f>
        <v>OK</v>
      </c>
      <c r="C28" s="859"/>
      <c r="D28" s="859"/>
      <c r="E28" s="859"/>
      <c r="F28" s="859"/>
      <c r="G28" s="859"/>
    </row>
    <row r="29" spans="1:8" x14ac:dyDescent="0.2">
      <c r="A29" s="650">
        <v>5</v>
      </c>
      <c r="B29" s="859" t="str">
        <f>IF(D20=E13,"OK","Column 2 Beginning Net Fund Balance MUST Equal Column 1 Balance Forward/Cash Reserve")</f>
        <v>OK</v>
      </c>
      <c r="C29" s="859"/>
      <c r="D29" s="859"/>
      <c r="E29" s="859"/>
      <c r="F29" s="859"/>
      <c r="G29" s="859"/>
    </row>
    <row r="30" spans="1:8" x14ac:dyDescent="0.2">
      <c r="A30" s="650">
        <v>6</v>
      </c>
      <c r="B30" s="859" t="str">
        <f>IF(F13=E20,"OK","Column 3 Beginning Net Fund Balance MUST equal Column 2 Balance Forward/Cash Reserve")</f>
        <v>OK</v>
      </c>
      <c r="C30" s="859"/>
      <c r="D30" s="859"/>
      <c r="E30" s="859"/>
      <c r="F30" s="859"/>
      <c r="G30" s="859"/>
    </row>
    <row r="31" spans="1:8" x14ac:dyDescent="0.2">
      <c r="A31" s="650">
        <v>7</v>
      </c>
      <c r="B31" s="859" t="str">
        <f>IF(G13=E20,"OK", "Column 4 Beginning Net Fund Balance MUST equal Column 2 Balance Forward/Cash Reserve")</f>
        <v>OK</v>
      </c>
      <c r="C31" s="859"/>
      <c r="D31" s="859"/>
      <c r="E31" s="859"/>
      <c r="F31" s="859"/>
      <c r="G31" s="859"/>
    </row>
    <row r="32" spans="1:8" x14ac:dyDescent="0.2">
      <c r="A32" s="650">
        <v>8</v>
      </c>
      <c r="B32" s="859" t="str">
        <f>IF(G11='Bud. Disburse'!G25,"OK","Column 4 - Total Disbursements and Transfers MUST Equal Total Disbursements and Transfers on the Schedule of Budgeted Disbursements")</f>
        <v>OK</v>
      </c>
      <c r="C32" s="859"/>
      <c r="D32" s="859"/>
      <c r="E32" s="859"/>
      <c r="F32" s="859"/>
      <c r="G32" s="859"/>
    </row>
    <row r="33" spans="1:7" x14ac:dyDescent="0.2">
      <c r="A33" s="650">
        <v>9</v>
      </c>
      <c r="B33" s="859" t="str">
        <f>IF(G17=Cover!L27,"OK","Column 4 - Personal and Real Property Taxes MUST agree to total property taxes requested on cover page")</f>
        <v>OK</v>
      </c>
      <c r="C33" s="859"/>
      <c r="D33" s="859"/>
      <c r="E33" s="859"/>
      <c r="F33" s="859"/>
      <c r="G33" s="859"/>
    </row>
    <row r="34" spans="1:7" x14ac:dyDescent="0.2">
      <c r="A34" s="650"/>
    </row>
    <row r="35" spans="1:7" x14ac:dyDescent="0.2">
      <c r="A35" s="243" t="s">
        <v>815</v>
      </c>
    </row>
    <row r="36" spans="1:7" ht="10.7" customHeight="1" x14ac:dyDescent="0.2"/>
    <row r="37" spans="1:7" ht="10.7" customHeight="1" x14ac:dyDescent="0.2"/>
    <row r="38" spans="1:7" x14ac:dyDescent="0.2">
      <c r="A38" s="657" t="s">
        <v>1404</v>
      </c>
    </row>
    <row r="39" spans="1:7" x14ac:dyDescent="0.2">
      <c r="A39" s="650">
        <v>1</v>
      </c>
      <c r="B39" s="243" t="s">
        <v>1394</v>
      </c>
    </row>
    <row r="40" spans="1:7" x14ac:dyDescent="0.2">
      <c r="A40" s="650">
        <v>2</v>
      </c>
      <c r="B40" s="243" t="s">
        <v>1395</v>
      </c>
    </row>
    <row r="41" spans="1:7" x14ac:dyDescent="0.2">
      <c r="A41" s="650">
        <v>3</v>
      </c>
      <c r="B41" s="243" t="s">
        <v>1396</v>
      </c>
    </row>
    <row r="42" spans="1:7" x14ac:dyDescent="0.2">
      <c r="A42" s="650">
        <v>4</v>
      </c>
      <c r="B42" s="243" t="s">
        <v>1397</v>
      </c>
    </row>
    <row r="43" spans="1:7" x14ac:dyDescent="0.2">
      <c r="A43" s="650">
        <v>5</v>
      </c>
      <c r="B43" s="243" t="s">
        <v>1399</v>
      </c>
    </row>
    <row r="44" spans="1:7" x14ac:dyDescent="0.2">
      <c r="A44" s="650">
        <v>6</v>
      </c>
      <c r="B44" s="243" t="s">
        <v>1398</v>
      </c>
    </row>
    <row r="45" spans="1:7" x14ac:dyDescent="0.2">
      <c r="A45" s="650">
        <v>7</v>
      </c>
      <c r="B45" s="243" t="s">
        <v>1400</v>
      </c>
    </row>
    <row r="46" spans="1:7" x14ac:dyDescent="0.2">
      <c r="A46" s="650">
        <v>8</v>
      </c>
      <c r="B46" s="243" t="s">
        <v>1401</v>
      </c>
    </row>
    <row r="47" spans="1:7" x14ac:dyDescent="0.2">
      <c r="A47" s="650">
        <v>9</v>
      </c>
      <c r="B47" s="243" t="s">
        <v>1402</v>
      </c>
    </row>
    <row r="48" spans="1:7" ht="10.7" customHeight="1" x14ac:dyDescent="0.2"/>
    <row r="49" ht="10.7" customHeight="1" x14ac:dyDescent="0.2"/>
    <row r="50" ht="10.7" customHeight="1" x14ac:dyDescent="0.2"/>
    <row r="51" ht="10.7" customHeight="1" x14ac:dyDescent="0.2"/>
    <row r="52" ht="10.7" customHeight="1" x14ac:dyDescent="0.2"/>
    <row r="53" ht="10.7" customHeight="1" x14ac:dyDescent="0.2"/>
    <row r="54" ht="10.7" customHeight="1" x14ac:dyDescent="0.2"/>
    <row r="55" ht="10.7" customHeight="1" x14ac:dyDescent="0.2"/>
    <row r="56" ht="10.7" customHeight="1" x14ac:dyDescent="0.2"/>
    <row r="57" ht="10.7" customHeight="1" x14ac:dyDescent="0.2"/>
    <row r="58" ht="10.7" customHeight="1" x14ac:dyDescent="0.2"/>
    <row r="59" ht="10.7" customHeight="1" x14ac:dyDescent="0.2"/>
    <row r="60" ht="10.7" customHeight="1" x14ac:dyDescent="0.2"/>
    <row r="61" ht="10.7" customHeight="1" x14ac:dyDescent="0.2"/>
    <row r="62" ht="10.7" customHeight="1" x14ac:dyDescent="0.2"/>
    <row r="63" ht="10.7" customHeight="1" x14ac:dyDescent="0.2"/>
    <row r="64" ht="10.7" customHeight="1" x14ac:dyDescent="0.2"/>
    <row r="65" ht="10.7" customHeight="1" x14ac:dyDescent="0.2"/>
    <row r="66" ht="10.7" customHeight="1" x14ac:dyDescent="0.2"/>
    <row r="67" ht="10.7" customHeight="1" x14ac:dyDescent="0.2"/>
    <row r="68" ht="10.7" customHeight="1" x14ac:dyDescent="0.2"/>
    <row r="69" ht="10.7" customHeight="1" x14ac:dyDescent="0.2"/>
    <row r="70" ht="10.7" customHeight="1" x14ac:dyDescent="0.2"/>
    <row r="71" ht="10.7" customHeight="1" x14ac:dyDescent="0.2"/>
    <row r="72" ht="10.7" customHeight="1" x14ac:dyDescent="0.2"/>
    <row r="73" ht="10.7" customHeight="1" x14ac:dyDescent="0.2"/>
    <row r="74" ht="10.7" customHeight="1" x14ac:dyDescent="0.2"/>
    <row r="75" ht="10.7" customHeight="1" x14ac:dyDescent="0.2"/>
    <row r="76" ht="10.7" customHeight="1" x14ac:dyDescent="0.2"/>
    <row r="77" ht="10.7" customHeight="1" x14ac:dyDescent="0.2"/>
    <row r="78" ht="10.7" customHeight="1" x14ac:dyDescent="0.2"/>
    <row r="79" ht="10.7" customHeight="1" x14ac:dyDescent="0.2"/>
    <row r="80" ht="10.7" customHeight="1" x14ac:dyDescent="0.2"/>
    <row r="81" ht="10.7" customHeight="1" x14ac:dyDescent="0.2"/>
    <row r="82" ht="10.7" customHeight="1" x14ac:dyDescent="0.2"/>
    <row r="83" ht="10.7" customHeight="1" x14ac:dyDescent="0.2"/>
    <row r="84" ht="10.7" customHeight="1" x14ac:dyDescent="0.2"/>
    <row r="85" ht="10.7" customHeight="1" x14ac:dyDescent="0.2"/>
    <row r="86" ht="10.7" customHeight="1" x14ac:dyDescent="0.2"/>
    <row r="87" ht="10.7" customHeight="1" x14ac:dyDescent="0.2"/>
    <row r="88" ht="10.7" customHeight="1" x14ac:dyDescent="0.2"/>
    <row r="89" ht="10.7" customHeight="1" x14ac:dyDescent="0.2"/>
    <row r="90" ht="10.7" customHeight="1" x14ac:dyDescent="0.2"/>
    <row r="91" ht="10.7" customHeight="1" x14ac:dyDescent="0.2"/>
    <row r="92" ht="10.7" customHeight="1" x14ac:dyDescent="0.2"/>
    <row r="93" ht="10.7" customHeight="1" x14ac:dyDescent="0.2"/>
    <row r="94" ht="10.7" customHeight="1" x14ac:dyDescent="0.2"/>
    <row r="95" ht="10.7" customHeight="1" x14ac:dyDescent="0.2"/>
    <row r="96" ht="10.7" customHeight="1" x14ac:dyDescent="0.2"/>
    <row r="97" ht="10.7" customHeight="1" x14ac:dyDescent="0.2"/>
    <row r="98" ht="10.7" customHeight="1" x14ac:dyDescent="0.2"/>
    <row r="99" ht="10.7" customHeight="1" x14ac:dyDescent="0.2"/>
    <row r="100" ht="10.7" customHeight="1" x14ac:dyDescent="0.2"/>
    <row r="101" ht="10.7" customHeight="1" x14ac:dyDescent="0.2"/>
    <row r="102" ht="10.7" customHeight="1" x14ac:dyDescent="0.2"/>
    <row r="103" ht="10.7" customHeight="1" x14ac:dyDescent="0.2"/>
    <row r="104" ht="10.7" customHeight="1" x14ac:dyDescent="0.2"/>
    <row r="105" ht="10.7" customHeight="1" x14ac:dyDescent="0.2"/>
    <row r="106" ht="10.7" customHeight="1" x14ac:dyDescent="0.2"/>
    <row r="107" ht="10.7" customHeight="1" x14ac:dyDescent="0.2"/>
    <row r="108" ht="10.7" customHeight="1" x14ac:dyDescent="0.2"/>
    <row r="109" ht="10.7" customHeight="1" x14ac:dyDescent="0.2"/>
    <row r="110" ht="10.7" customHeight="1" x14ac:dyDescent="0.2"/>
    <row r="111" ht="10.7" customHeight="1" x14ac:dyDescent="0.2"/>
    <row r="112" ht="10.7" customHeight="1" x14ac:dyDescent="0.2"/>
    <row r="113" ht="10.7" customHeight="1" x14ac:dyDescent="0.2"/>
    <row r="114" ht="10.7" customHeight="1" x14ac:dyDescent="0.2"/>
    <row r="115" ht="10.7" customHeight="1" x14ac:dyDescent="0.2"/>
    <row r="116" ht="10.7" customHeight="1" x14ac:dyDescent="0.2"/>
    <row r="117" ht="10.7" customHeight="1" x14ac:dyDescent="0.2"/>
    <row r="118" ht="10.7" customHeight="1" x14ac:dyDescent="0.2"/>
    <row r="119" ht="10.7" customHeight="1" x14ac:dyDescent="0.2"/>
    <row r="120" ht="10.7" customHeight="1" x14ac:dyDescent="0.2"/>
    <row r="121" ht="10.7" customHeight="1" x14ac:dyDescent="0.2"/>
    <row r="122" ht="10.7" customHeight="1" x14ac:dyDescent="0.2"/>
    <row r="123" ht="10.7" customHeight="1" x14ac:dyDescent="0.2"/>
    <row r="124" ht="10.7" customHeight="1" x14ac:dyDescent="0.2"/>
    <row r="125" ht="10.7" customHeight="1" x14ac:dyDescent="0.2"/>
    <row r="126" ht="10.7" customHeight="1" x14ac:dyDescent="0.2"/>
    <row r="127" ht="10.7" customHeight="1" x14ac:dyDescent="0.2"/>
    <row r="128" ht="10.7" customHeight="1" x14ac:dyDescent="0.2"/>
    <row r="129" ht="10.7" customHeight="1" x14ac:dyDescent="0.2"/>
    <row r="130" ht="10.7" customHeight="1" x14ac:dyDescent="0.2"/>
    <row r="131" ht="10.7" customHeight="1" x14ac:dyDescent="0.2"/>
    <row r="132" ht="10.7" customHeight="1" x14ac:dyDescent="0.2"/>
    <row r="133" ht="10.7" customHeight="1" x14ac:dyDescent="0.2"/>
    <row r="134" ht="10.7" customHeight="1" x14ac:dyDescent="0.2"/>
    <row r="135" ht="10.7" customHeight="1" x14ac:dyDescent="0.2"/>
    <row r="136" ht="10.7" customHeight="1" x14ac:dyDescent="0.2"/>
    <row r="137" ht="10.7" customHeight="1" x14ac:dyDescent="0.2"/>
    <row r="138" ht="10.7" customHeight="1" x14ac:dyDescent="0.2"/>
    <row r="139" ht="10.7" customHeight="1" x14ac:dyDescent="0.2"/>
    <row r="140" ht="10.7" customHeight="1" x14ac:dyDescent="0.2"/>
    <row r="141" ht="10.7" customHeight="1" x14ac:dyDescent="0.2"/>
    <row r="142" ht="10.7" customHeight="1" x14ac:dyDescent="0.2"/>
    <row r="143" ht="10.7" customHeight="1" x14ac:dyDescent="0.2"/>
    <row r="144" ht="10.7" customHeight="1" x14ac:dyDescent="0.2"/>
    <row r="145" ht="10.7" customHeight="1" x14ac:dyDescent="0.2"/>
    <row r="146" ht="10.7" customHeight="1" x14ac:dyDescent="0.2"/>
    <row r="147" ht="10.7" customHeight="1" x14ac:dyDescent="0.2"/>
    <row r="148" ht="10.7" customHeight="1" x14ac:dyDescent="0.2"/>
    <row r="149" ht="10.7" customHeight="1" x14ac:dyDescent="0.2"/>
    <row r="150" ht="10.7" customHeight="1" x14ac:dyDescent="0.2"/>
    <row r="151" ht="10.7" customHeight="1" x14ac:dyDescent="0.2"/>
    <row r="152" ht="10.7" customHeight="1" x14ac:dyDescent="0.2"/>
    <row r="153" ht="10.7" customHeight="1" x14ac:dyDescent="0.2"/>
    <row r="154" ht="10.7" customHeight="1" x14ac:dyDescent="0.2"/>
    <row r="155" ht="10.7" customHeight="1" x14ac:dyDescent="0.2"/>
    <row r="156" ht="10.7" customHeight="1" x14ac:dyDescent="0.2"/>
    <row r="157" ht="10.7" customHeight="1" x14ac:dyDescent="0.2"/>
    <row r="158" ht="10.7" customHeight="1" x14ac:dyDescent="0.2"/>
    <row r="159" ht="10.7" customHeight="1" x14ac:dyDescent="0.2"/>
    <row r="160" ht="10.7" customHeight="1" x14ac:dyDescent="0.2"/>
    <row r="161" ht="10.7" customHeight="1" x14ac:dyDescent="0.2"/>
    <row r="162" ht="10.7" customHeight="1" x14ac:dyDescent="0.2"/>
    <row r="163" ht="10.7" customHeight="1" x14ac:dyDescent="0.2"/>
    <row r="164" ht="10.7" customHeight="1" x14ac:dyDescent="0.2"/>
    <row r="165" ht="10.7" customHeight="1" x14ac:dyDescent="0.2"/>
    <row r="166" ht="10.7" customHeight="1" x14ac:dyDescent="0.2"/>
    <row r="167" ht="10.7" customHeight="1" x14ac:dyDescent="0.2"/>
    <row r="168" ht="10.7" customHeight="1" x14ac:dyDescent="0.2"/>
    <row r="169" ht="10.7" customHeight="1" x14ac:dyDescent="0.2"/>
    <row r="170" ht="10.7" customHeight="1" x14ac:dyDescent="0.2"/>
    <row r="171" ht="10.7" customHeight="1" x14ac:dyDescent="0.2"/>
    <row r="172" ht="10.7" customHeight="1" x14ac:dyDescent="0.2"/>
    <row r="173" ht="10.7" customHeight="1" x14ac:dyDescent="0.2"/>
    <row r="174" ht="10.7" customHeight="1" x14ac:dyDescent="0.2"/>
  </sheetData>
  <sheetProtection algorithmName="SHA-512" hashValue="6ixyHRlwZyHqOJLdN49jwgdEu5GZXr35jwNrTpU7ZtRoIFPJPDpGWvvk2Kcr3B5/CAnCsjjyeTdZ+PREvxL+TA==" saltValue="EBe6RbvOkNRMMXBBY35aPQ==" spinCount="100000" sheet="1" objects="1" scenarios="1"/>
  <mergeCells count="27">
    <mergeCell ref="A15:C15"/>
    <mergeCell ref="A4:C4"/>
    <mergeCell ref="A5:C5"/>
    <mergeCell ref="A6:C6"/>
    <mergeCell ref="A7:C7"/>
    <mergeCell ref="A8:C8"/>
    <mergeCell ref="A9:C9"/>
    <mergeCell ref="A10:C10"/>
    <mergeCell ref="A11:C11"/>
    <mergeCell ref="A12:C12"/>
    <mergeCell ref="A13:C13"/>
    <mergeCell ref="A14:C14"/>
    <mergeCell ref="A16:C16"/>
    <mergeCell ref="A17:C17"/>
    <mergeCell ref="A18:C18"/>
    <mergeCell ref="A19:C19"/>
    <mergeCell ref="A20:C20"/>
    <mergeCell ref="B30:G30"/>
    <mergeCell ref="B31:G31"/>
    <mergeCell ref="B32:G32"/>
    <mergeCell ref="B33:G33"/>
    <mergeCell ref="A24:G24"/>
    <mergeCell ref="B25:G25"/>
    <mergeCell ref="B26:G26"/>
    <mergeCell ref="B27:G27"/>
    <mergeCell ref="B28:G28"/>
    <mergeCell ref="B29:G29"/>
  </mergeCells>
  <conditionalFormatting sqref="B25:B33">
    <cfRule type="cellIs" dxfId="3" priority="1" operator="notEqual">
      <formula>"OK"</formula>
    </cfRule>
  </conditionalFormatting>
  <printOptions horizontalCentered="1"/>
  <pageMargins left="0" right="0" top="0.5" bottom="0.5" header="0.5" footer="0.35"/>
  <pageSetup orientation="landscape" useFirstPageNumber="1" horizontalDpi="4294967292" verticalDpi="4294967292" r:id="rId1"/>
  <headerFooter alignWithMargins="0"/>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8"/>
  <sheetViews>
    <sheetView workbookViewId="0">
      <selection sqref="A1:C1"/>
    </sheetView>
  </sheetViews>
  <sheetFormatPr defaultColWidth="9.140625" defaultRowHeight="12.75" x14ac:dyDescent="0.2"/>
  <cols>
    <col min="1" max="1" width="2.5703125" style="4" customWidth="1"/>
    <col min="2" max="2" width="35.5703125" style="4" customWidth="1"/>
    <col min="3" max="7" width="16.5703125" style="4" customWidth="1"/>
    <col min="8" max="8" width="9.42578125" style="4" customWidth="1"/>
    <col min="9" max="16384" width="9.140625" style="4"/>
  </cols>
  <sheetData>
    <row r="1" spans="1:7" ht="15" x14ac:dyDescent="0.2">
      <c r="A1" s="876" t="str">
        <f>CONCATENATE('Basic Data Input'!B5," COUNTY")</f>
        <v>___________ COUNTY</v>
      </c>
      <c r="B1" s="876"/>
      <c r="C1" s="876"/>
      <c r="D1" s="876"/>
      <c r="E1" s="876"/>
      <c r="F1" s="876"/>
      <c r="G1" s="876"/>
    </row>
    <row r="2" spans="1:7" ht="15" x14ac:dyDescent="0.2">
      <c r="A2" s="876" t="s">
        <v>525</v>
      </c>
      <c r="B2" s="876"/>
      <c r="C2" s="876"/>
      <c r="D2" s="876"/>
      <c r="E2" s="876"/>
      <c r="F2" s="876"/>
      <c r="G2" s="876"/>
    </row>
    <row r="3" spans="1:7" ht="15" x14ac:dyDescent="0.2">
      <c r="A3" s="876" t="s">
        <v>1561</v>
      </c>
      <c r="B3" s="876"/>
      <c r="C3" s="876"/>
      <c r="D3" s="876"/>
      <c r="E3" s="876"/>
      <c r="F3" s="876"/>
      <c r="G3" s="876"/>
    </row>
    <row r="4" spans="1:7" ht="13.5" thickBot="1" x14ac:dyDescent="0.25"/>
    <row r="5" spans="1:7" x14ac:dyDescent="0.2">
      <c r="A5" s="5"/>
      <c r="B5" s="6"/>
      <c r="C5" s="7"/>
      <c r="D5" s="7" t="s">
        <v>526</v>
      </c>
      <c r="E5" s="7" t="s">
        <v>527</v>
      </c>
      <c r="F5" s="7"/>
      <c r="G5" s="7" t="s">
        <v>528</v>
      </c>
    </row>
    <row r="6" spans="1:7" ht="13.5" thickBot="1" x14ac:dyDescent="0.25">
      <c r="A6" s="8" t="s">
        <v>529</v>
      </c>
      <c r="B6" s="8"/>
      <c r="C6" s="9" t="s">
        <v>530</v>
      </c>
      <c r="D6" s="9" t="s">
        <v>531</v>
      </c>
      <c r="E6" s="9" t="s">
        <v>532</v>
      </c>
      <c r="F6" s="9" t="s">
        <v>533</v>
      </c>
      <c r="G6" s="9" t="s">
        <v>534</v>
      </c>
    </row>
    <row r="7" spans="1:7" ht="20.100000000000001" customHeight="1" x14ac:dyDescent="0.2">
      <c r="A7" s="10" t="s">
        <v>535</v>
      </c>
      <c r="B7" s="11"/>
      <c r="C7" s="492"/>
      <c r="D7" s="492"/>
      <c r="E7" s="492"/>
      <c r="F7" s="492"/>
      <c r="G7" s="493"/>
    </row>
    <row r="8" spans="1:7" ht="18.95" customHeight="1" x14ac:dyDescent="0.2">
      <c r="A8" s="12"/>
      <c r="B8" s="13" t="s">
        <v>536</v>
      </c>
      <c r="C8" s="172"/>
      <c r="D8" s="172"/>
      <c r="E8" s="172"/>
      <c r="F8" s="172"/>
      <c r="G8" s="173">
        <f>SUM(C8:F8)</f>
        <v>0</v>
      </c>
    </row>
    <row r="9" spans="1:7" ht="18.95" customHeight="1" x14ac:dyDescent="0.2">
      <c r="A9" s="12"/>
      <c r="B9" s="13" t="s">
        <v>537</v>
      </c>
      <c r="C9" s="172"/>
      <c r="D9" s="172"/>
      <c r="E9" s="172"/>
      <c r="F9" s="172"/>
      <c r="G9" s="173">
        <f t="shared" ref="G9:G24" si="0">SUM(C9:F9)</f>
        <v>0</v>
      </c>
    </row>
    <row r="10" spans="1:7" ht="18.95" customHeight="1" x14ac:dyDescent="0.2">
      <c r="A10" s="12"/>
      <c r="B10" s="13" t="s">
        <v>538</v>
      </c>
      <c r="C10" s="172"/>
      <c r="D10" s="172"/>
      <c r="E10" s="172"/>
      <c r="F10" s="172"/>
      <c r="G10" s="173">
        <f t="shared" si="0"/>
        <v>0</v>
      </c>
    </row>
    <row r="11" spans="1:7" ht="18.95" customHeight="1" x14ac:dyDescent="0.2">
      <c r="A11" s="12"/>
      <c r="B11" s="13" t="s">
        <v>539</v>
      </c>
      <c r="C11" s="172"/>
      <c r="D11" s="172"/>
      <c r="E11" s="172"/>
      <c r="F11" s="172"/>
      <c r="G11" s="173">
        <f t="shared" si="0"/>
        <v>0</v>
      </c>
    </row>
    <row r="12" spans="1:7" ht="18.95" customHeight="1" x14ac:dyDescent="0.2">
      <c r="A12" s="12"/>
      <c r="B12" s="13" t="s">
        <v>540</v>
      </c>
      <c r="C12" s="172"/>
      <c r="D12" s="172"/>
      <c r="E12" s="172"/>
      <c r="F12" s="172"/>
      <c r="G12" s="173">
        <f t="shared" si="0"/>
        <v>0</v>
      </c>
    </row>
    <row r="13" spans="1:7" ht="18.95" customHeight="1" x14ac:dyDescent="0.2">
      <c r="A13" s="12"/>
      <c r="B13" s="13" t="s">
        <v>541</v>
      </c>
      <c r="C13" s="172"/>
      <c r="D13" s="172"/>
      <c r="E13" s="172"/>
      <c r="F13" s="172"/>
      <c r="G13" s="173">
        <f t="shared" si="0"/>
        <v>0</v>
      </c>
    </row>
    <row r="14" spans="1:7" ht="18.95" customHeight="1" x14ac:dyDescent="0.2">
      <c r="A14" s="12"/>
      <c r="B14" s="13" t="s">
        <v>542</v>
      </c>
      <c r="C14" s="172"/>
      <c r="D14" s="172"/>
      <c r="E14" s="172"/>
      <c r="F14" s="172"/>
      <c r="G14" s="173">
        <f t="shared" si="0"/>
        <v>0</v>
      </c>
    </row>
    <row r="15" spans="1:7" ht="18.95" customHeight="1" x14ac:dyDescent="0.2">
      <c r="A15" s="12"/>
      <c r="B15" s="13" t="s">
        <v>543</v>
      </c>
      <c r="C15" s="172"/>
      <c r="D15" s="172"/>
      <c r="E15" s="172"/>
      <c r="F15" s="172"/>
      <c r="G15" s="173">
        <f t="shared" si="0"/>
        <v>0</v>
      </c>
    </row>
    <row r="16" spans="1:7" ht="18.95" customHeight="1" thickBot="1" x14ac:dyDescent="0.25">
      <c r="A16" s="12"/>
      <c r="B16" s="13" t="s">
        <v>544</v>
      </c>
      <c r="C16" s="172"/>
      <c r="D16" s="172"/>
      <c r="E16" s="172"/>
      <c r="F16" s="172"/>
      <c r="G16" s="173">
        <f t="shared" si="0"/>
        <v>0</v>
      </c>
    </row>
    <row r="17" spans="1:7" ht="20.100000000000001" customHeight="1" x14ac:dyDescent="0.2">
      <c r="A17" s="14" t="s">
        <v>545</v>
      </c>
      <c r="B17" s="13"/>
      <c r="C17" s="492"/>
      <c r="D17" s="492"/>
      <c r="E17" s="492"/>
      <c r="F17" s="492"/>
      <c r="G17" s="493"/>
    </row>
    <row r="18" spans="1:7" ht="18.95" customHeight="1" x14ac:dyDescent="0.2">
      <c r="A18" s="12"/>
      <c r="B18" s="13" t="s">
        <v>546</v>
      </c>
      <c r="C18" s="172"/>
      <c r="D18" s="172"/>
      <c r="E18" s="172"/>
      <c r="F18" s="172"/>
      <c r="G18" s="173">
        <f t="shared" si="0"/>
        <v>0</v>
      </c>
    </row>
    <row r="19" spans="1:7" ht="18.95" customHeight="1" x14ac:dyDescent="0.2">
      <c r="A19" s="12"/>
      <c r="B19" s="13" t="s">
        <v>547</v>
      </c>
      <c r="C19" s="172"/>
      <c r="D19" s="172"/>
      <c r="E19" s="172"/>
      <c r="F19" s="172"/>
      <c r="G19" s="173">
        <f t="shared" si="0"/>
        <v>0</v>
      </c>
    </row>
    <row r="20" spans="1:7" ht="18.95" customHeight="1" x14ac:dyDescent="0.2">
      <c r="A20" s="12"/>
      <c r="B20" s="13" t="s">
        <v>548</v>
      </c>
      <c r="C20" s="172"/>
      <c r="D20" s="172"/>
      <c r="E20" s="172"/>
      <c r="F20" s="172"/>
      <c r="G20" s="173">
        <f t="shared" si="0"/>
        <v>0</v>
      </c>
    </row>
    <row r="21" spans="1:7" ht="18.95" customHeight="1" x14ac:dyDescent="0.2">
      <c r="A21" s="12"/>
      <c r="B21" s="13" t="s">
        <v>549</v>
      </c>
      <c r="C21" s="172"/>
      <c r="D21" s="172"/>
      <c r="E21" s="172"/>
      <c r="F21" s="172"/>
      <c r="G21" s="173">
        <f t="shared" si="0"/>
        <v>0</v>
      </c>
    </row>
    <row r="22" spans="1:7" ht="18.95" customHeight="1" x14ac:dyDescent="0.2">
      <c r="A22" s="12"/>
      <c r="B22" s="13" t="s">
        <v>550</v>
      </c>
      <c r="C22" s="172"/>
      <c r="D22" s="172"/>
      <c r="E22" s="172"/>
      <c r="F22" s="172"/>
      <c r="G22" s="173">
        <f t="shared" si="0"/>
        <v>0</v>
      </c>
    </row>
    <row r="23" spans="1:7" ht="18.95" customHeight="1" x14ac:dyDescent="0.2">
      <c r="A23" s="12"/>
      <c r="B23" s="13" t="s">
        <v>551</v>
      </c>
      <c r="C23" s="172"/>
      <c r="D23" s="172"/>
      <c r="E23" s="172"/>
      <c r="F23" s="172"/>
      <c r="G23" s="173">
        <f t="shared" si="0"/>
        <v>0</v>
      </c>
    </row>
    <row r="24" spans="1:7" ht="18.95" customHeight="1" thickBot="1" x14ac:dyDescent="0.25">
      <c r="A24" s="12"/>
      <c r="B24" s="13" t="s">
        <v>552</v>
      </c>
      <c r="C24" s="174"/>
      <c r="D24" s="174"/>
      <c r="E24" s="174"/>
      <c r="F24" s="174"/>
      <c r="G24" s="175">
        <f t="shared" si="0"/>
        <v>0</v>
      </c>
    </row>
    <row r="25" spans="1:7" ht="21.95" customHeight="1" thickTop="1" thickBot="1" x14ac:dyDescent="0.25">
      <c r="A25" s="15" t="s">
        <v>553</v>
      </c>
      <c r="B25" s="16"/>
      <c r="C25" s="490">
        <f>ROUND(SUM(C8:C24),2)</f>
        <v>0</v>
      </c>
      <c r="D25" s="490">
        <f>ROUND(SUM(D8:D24),2)</f>
        <v>0</v>
      </c>
      <c r="E25" s="490">
        <f>ROUND(SUM(E8:E24),2)</f>
        <v>0</v>
      </c>
      <c r="F25" s="490">
        <f>ROUND(SUM(F8:F24),2)</f>
        <v>0</v>
      </c>
      <c r="G25" s="491">
        <f>IF(ROUND(SUM(G8:G24),2)&lt;&gt;'Summary All Funds'!G11,"Must=Summary of All Funds",ROUND(SUM(G8:G24),2))</f>
        <v>0</v>
      </c>
    </row>
    <row r="26" spans="1:7" x14ac:dyDescent="0.2">
      <c r="G26" s="17" t="s">
        <v>559</v>
      </c>
    </row>
    <row r="27" spans="1:7" x14ac:dyDescent="0.2">
      <c r="A27" s="18"/>
      <c r="B27" s="18"/>
      <c r="E27" s="1"/>
      <c r="G27" s="19" t="s">
        <v>554</v>
      </c>
    </row>
    <row r="28" spans="1:7" ht="15" customHeight="1" x14ac:dyDescent="0.2">
      <c r="A28" s="20" t="s">
        <v>555</v>
      </c>
      <c r="B28" s="18" t="s">
        <v>560</v>
      </c>
      <c r="G28" s="19" t="s">
        <v>556</v>
      </c>
    </row>
    <row r="29" spans="1:7" ht="15" customHeight="1" x14ac:dyDescent="0.2">
      <c r="A29" s="20" t="s">
        <v>557</v>
      </c>
      <c r="B29" s="18" t="s">
        <v>561</v>
      </c>
      <c r="G29" s="19" t="s">
        <v>558</v>
      </c>
    </row>
    <row r="30" spans="1:7" ht="15" customHeight="1" x14ac:dyDescent="0.2">
      <c r="G30" s="19" t="s">
        <v>1155</v>
      </c>
    </row>
    <row r="31" spans="1:7" x14ac:dyDescent="0.2">
      <c r="A31" s="18"/>
    </row>
    <row r="32" spans="1:7" ht="9" customHeight="1" x14ac:dyDescent="0.2"/>
    <row r="38" spans="1:1" x14ac:dyDescent="0.2">
      <c r="A38" s="18"/>
    </row>
  </sheetData>
  <sheetProtection algorithmName="SHA-512" hashValue="fXmMQdbheic8mAKqprcf80Z8ZAAhqf8vt7ZtVb8946UmanMosczxUPG8WG16AyTZnNMXwO1cff7dHqZJtgt6uw==" saltValue="0eCbreAARRwyJDTtCqw1Pw==" spinCount="100000" sheet="1" objects="1" scenarios="1"/>
  <mergeCells count="3">
    <mergeCell ref="A1:G1"/>
    <mergeCell ref="A2:G2"/>
    <mergeCell ref="A3:G3"/>
  </mergeCells>
  <phoneticPr fontId="0" type="noConversion"/>
  <printOptions horizontalCentered="1"/>
  <pageMargins left="0.5" right="0.5" top="0.25" bottom="0.5" header="0.5" footer="0.35"/>
  <pageSetup orientation="landscape" horizontalDpi="300" verticalDpi="300" r:id="rId1"/>
  <headerFooter alignWithMargins="0"/>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3124-1C3F-454D-A96A-0DE954A6AB56}">
  <sheetPr>
    <pageSetUpPr fitToPage="1"/>
  </sheetPr>
  <dimension ref="A1:J91"/>
  <sheetViews>
    <sheetView workbookViewId="0">
      <selection activeCell="B78" sqref="B78:I78"/>
    </sheetView>
  </sheetViews>
  <sheetFormatPr defaultColWidth="8" defaultRowHeight="12.75" x14ac:dyDescent="0.2"/>
  <cols>
    <col min="1" max="1" width="2" style="659" bestFit="1" customWidth="1"/>
    <col min="2" max="2" width="26.85546875" style="659" customWidth="1"/>
    <col min="3" max="3" width="1.5703125" style="659" bestFit="1" customWidth="1"/>
    <col min="4" max="4" width="31.85546875" style="659" customWidth="1"/>
    <col min="5" max="5" width="4.140625" style="659" bestFit="1" customWidth="1"/>
    <col min="6" max="6" width="18.140625" style="659" customWidth="1"/>
    <col min="7" max="7" width="4.140625" style="659" bestFit="1" customWidth="1"/>
    <col min="8" max="8" width="18.5703125" style="659" customWidth="1"/>
    <col min="9" max="9" width="3.28515625" style="659" customWidth="1"/>
    <col min="10" max="16384" width="8" style="659"/>
  </cols>
  <sheetData>
    <row r="1" spans="2:9" ht="18" x14ac:dyDescent="0.2">
      <c r="B1" s="878" t="str">
        <f>'Basic Data Input'!B5&amp;" COUNTY"</f>
        <v>___________ COUNTY</v>
      </c>
      <c r="C1" s="878"/>
      <c r="D1" s="878"/>
      <c r="E1" s="878"/>
      <c r="F1" s="878"/>
      <c r="G1" s="878"/>
      <c r="H1" s="878"/>
      <c r="I1" s="878"/>
    </row>
    <row r="2" spans="2:9" ht="15" x14ac:dyDescent="0.2">
      <c r="B2" s="879" t="s">
        <v>1562</v>
      </c>
      <c r="C2" s="879"/>
      <c r="D2" s="879"/>
      <c r="E2" s="879"/>
      <c r="F2" s="879"/>
      <c r="G2" s="879"/>
      <c r="H2" s="879"/>
      <c r="I2" s="879"/>
    </row>
    <row r="3" spans="2:9" ht="6.75" customHeight="1" thickBot="1" x14ac:dyDescent="0.25"/>
    <row r="4" spans="2:9" ht="16.5" thickBot="1" x14ac:dyDescent="0.3">
      <c r="B4" s="880" t="s">
        <v>1413</v>
      </c>
      <c r="C4" s="881"/>
      <c r="D4" s="881"/>
      <c r="E4" s="881"/>
      <c r="F4" s="881"/>
      <c r="G4" s="881"/>
      <c r="H4" s="881"/>
      <c r="I4" s="882"/>
    </row>
    <row r="5" spans="2:9" x14ac:dyDescent="0.2">
      <c r="B5" s="660" t="s">
        <v>1563</v>
      </c>
      <c r="C5" s="660"/>
      <c r="D5" s="660"/>
      <c r="E5" s="661" t="s">
        <v>171</v>
      </c>
      <c r="F5" s="662">
        <f>'Basic Data Input'!B10</f>
        <v>0</v>
      </c>
      <c r="G5" s="661"/>
    </row>
    <row r="6" spans="2:9" x14ac:dyDescent="0.2">
      <c r="B6" s="663" t="s">
        <v>1414</v>
      </c>
      <c r="C6" s="663"/>
      <c r="D6" s="663"/>
      <c r="E6" s="664"/>
      <c r="F6" s="665"/>
      <c r="G6" s="664"/>
    </row>
    <row r="7" spans="2:9" ht="6.75" customHeight="1" x14ac:dyDescent="0.2">
      <c r="F7" s="666"/>
    </row>
    <row r="8" spans="2:9" x14ac:dyDescent="0.2">
      <c r="B8" s="667" t="s">
        <v>1415</v>
      </c>
      <c r="C8" s="667"/>
      <c r="D8" s="667"/>
      <c r="E8" s="668"/>
      <c r="F8" s="669"/>
      <c r="G8" s="668"/>
      <c r="H8" s="667"/>
    </row>
    <row r="9" spans="2:9" ht="6" customHeight="1" x14ac:dyDescent="0.2">
      <c r="B9" s="670"/>
      <c r="C9" s="667"/>
      <c r="D9" s="667"/>
      <c r="E9" s="668"/>
      <c r="F9" s="669"/>
      <c r="G9" s="668"/>
      <c r="H9" s="667"/>
    </row>
    <row r="10" spans="2:9" x14ac:dyDescent="0.2">
      <c r="B10" s="671" t="s">
        <v>1416</v>
      </c>
      <c r="C10" s="671"/>
      <c r="E10" s="661" t="s">
        <v>172</v>
      </c>
      <c r="F10" s="749">
        <v>0</v>
      </c>
      <c r="G10" s="661"/>
      <c r="H10" s="663"/>
    </row>
    <row r="11" spans="2:9" x14ac:dyDescent="0.2">
      <c r="B11" s="671" t="s">
        <v>1417</v>
      </c>
      <c r="C11" s="671"/>
      <c r="E11" s="661" t="s">
        <v>173</v>
      </c>
      <c r="F11" s="750">
        <v>0</v>
      </c>
      <c r="G11" s="661"/>
      <c r="H11" s="663"/>
    </row>
    <row r="12" spans="2:9" x14ac:dyDescent="0.2">
      <c r="B12" s="671" t="s">
        <v>1418</v>
      </c>
      <c r="C12" s="671"/>
      <c r="E12" s="661" t="s">
        <v>174</v>
      </c>
      <c r="F12" s="750">
        <v>0</v>
      </c>
      <c r="G12" s="661"/>
      <c r="H12" s="663"/>
    </row>
    <row r="13" spans="2:9" x14ac:dyDescent="0.2">
      <c r="B13" s="671" t="s">
        <v>1419</v>
      </c>
      <c r="C13" s="667"/>
      <c r="E13" s="673" t="s">
        <v>206</v>
      </c>
      <c r="F13" s="751">
        <v>0</v>
      </c>
      <c r="G13" s="673"/>
      <c r="H13" s="663"/>
    </row>
    <row r="14" spans="2:9" x14ac:dyDescent="0.2">
      <c r="B14" s="671" t="s">
        <v>1420</v>
      </c>
      <c r="C14" s="671"/>
      <c r="E14" s="661" t="s">
        <v>207</v>
      </c>
      <c r="F14" s="750">
        <v>0</v>
      </c>
      <c r="G14" s="661"/>
      <c r="H14" s="663"/>
    </row>
    <row r="15" spans="2:9" x14ac:dyDescent="0.2">
      <c r="B15" s="671" t="s">
        <v>1421</v>
      </c>
      <c r="C15" s="674"/>
      <c r="E15" s="661" t="s">
        <v>208</v>
      </c>
      <c r="F15" s="750">
        <v>0</v>
      </c>
      <c r="G15" s="661"/>
      <c r="H15" s="663"/>
    </row>
    <row r="16" spans="2:9" x14ac:dyDescent="0.2">
      <c r="B16" s="671" t="s">
        <v>1422</v>
      </c>
      <c r="C16" s="674"/>
      <c r="E16" s="661" t="s">
        <v>1423</v>
      </c>
      <c r="F16" s="749">
        <v>0</v>
      </c>
      <c r="G16" s="661"/>
      <c r="H16" s="663"/>
    </row>
    <row r="17" spans="1:10" x14ac:dyDescent="0.2">
      <c r="B17" s="675" t="s">
        <v>1424</v>
      </c>
      <c r="C17" s="674"/>
      <c r="E17" s="661" t="s">
        <v>1425</v>
      </c>
      <c r="F17" s="749">
        <v>0</v>
      </c>
      <c r="G17" s="661"/>
      <c r="H17" s="663"/>
    </row>
    <row r="18" spans="1:10" x14ac:dyDescent="0.2">
      <c r="B18" s="671"/>
      <c r="C18" s="674"/>
      <c r="E18" s="661" t="s">
        <v>1426</v>
      </c>
      <c r="F18" s="672">
        <v>0</v>
      </c>
      <c r="G18" s="661"/>
      <c r="H18" s="663"/>
    </row>
    <row r="19" spans="1:10" ht="6.75" customHeight="1" x14ac:dyDescent="0.2">
      <c r="B19" s="674"/>
      <c r="C19" s="674"/>
      <c r="D19" s="674"/>
      <c r="E19" s="668"/>
      <c r="F19" s="676"/>
      <c r="G19" s="661"/>
      <c r="H19" s="663"/>
    </row>
    <row r="20" spans="1:10" x14ac:dyDescent="0.2">
      <c r="B20" s="677" t="s">
        <v>1427</v>
      </c>
      <c r="C20" s="677"/>
      <c r="D20" s="677"/>
      <c r="E20" s="678" t="s">
        <v>1428</v>
      </c>
      <c r="F20" s="679">
        <f>SUM(F10:F18)</f>
        <v>0</v>
      </c>
      <c r="G20" s="661"/>
      <c r="H20" s="667"/>
    </row>
    <row r="21" spans="1:10" ht="7.5" customHeight="1" x14ac:dyDescent="0.2">
      <c r="B21" s="667"/>
      <c r="C21" s="667"/>
      <c r="D21" s="667"/>
      <c r="E21" s="667"/>
      <c r="F21" s="667"/>
      <c r="G21" s="668"/>
      <c r="H21" s="667"/>
    </row>
    <row r="22" spans="1:10" x14ac:dyDescent="0.2">
      <c r="B22" s="660" t="s">
        <v>1429</v>
      </c>
      <c r="C22" s="660"/>
      <c r="D22" s="660"/>
      <c r="E22" s="660"/>
      <c r="F22" s="667"/>
      <c r="G22" s="661" t="s">
        <v>1430</v>
      </c>
      <c r="H22" s="679">
        <f>F5-F20</f>
        <v>0</v>
      </c>
    </row>
    <row r="23" spans="1:10" ht="7.5" customHeight="1" thickBot="1" x14ac:dyDescent="0.25"/>
    <row r="24" spans="1:10" ht="16.5" thickBot="1" x14ac:dyDescent="0.3">
      <c r="B24" s="880" t="s">
        <v>1431</v>
      </c>
      <c r="C24" s="881"/>
      <c r="D24" s="881"/>
      <c r="E24" s="881"/>
      <c r="F24" s="881"/>
      <c r="G24" s="881"/>
      <c r="H24" s="881"/>
      <c r="I24" s="882"/>
    </row>
    <row r="25" spans="1:10" ht="6" customHeight="1" x14ac:dyDescent="0.25">
      <c r="B25" s="680"/>
      <c r="C25" s="680"/>
      <c r="D25" s="680"/>
      <c r="E25" s="680"/>
      <c r="F25" s="680"/>
      <c r="G25" s="680"/>
      <c r="H25" s="680"/>
      <c r="I25" s="680"/>
    </row>
    <row r="26" spans="1:10" ht="15.75" x14ac:dyDescent="0.25">
      <c r="B26" s="681" t="s">
        <v>1564</v>
      </c>
      <c r="C26" s="680"/>
      <c r="D26" s="680"/>
      <c r="E26" s="680"/>
      <c r="F26" s="680"/>
      <c r="G26" s="680"/>
      <c r="H26" s="682">
        <v>0</v>
      </c>
      <c r="I26" s="680"/>
    </row>
    <row r="27" spans="1:10" ht="15.75" x14ac:dyDescent="0.25">
      <c r="B27" s="683" t="s">
        <v>1432</v>
      </c>
      <c r="C27" s="680"/>
      <c r="D27" s="680"/>
      <c r="E27" s="680"/>
      <c r="F27" s="680"/>
      <c r="G27" s="680"/>
      <c r="H27" s="684" t="s">
        <v>1433</v>
      </c>
      <c r="I27" s="680"/>
    </row>
    <row r="28" spans="1:10" ht="6" customHeight="1" x14ac:dyDescent="0.2"/>
    <row r="29" spans="1:10" x14ac:dyDescent="0.2">
      <c r="A29" s="685"/>
      <c r="B29" s="686" t="s">
        <v>1434</v>
      </c>
      <c r="G29" s="687"/>
    </row>
    <row r="30" spans="1:10" ht="16.5" customHeight="1" x14ac:dyDescent="0.2">
      <c r="B30" s="688">
        <v>0</v>
      </c>
      <c r="C30" s="689" t="s">
        <v>523</v>
      </c>
      <c r="D30" s="690">
        <f>'Basic Data Input'!B9</f>
        <v>0</v>
      </c>
      <c r="E30" s="673" t="s">
        <v>524</v>
      </c>
      <c r="F30" s="691">
        <f>IFERROR(B30/D30,0)</f>
        <v>0</v>
      </c>
      <c r="J30" s="692"/>
    </row>
    <row r="31" spans="1:10" x14ac:dyDescent="0.2">
      <c r="B31" s="668" t="s">
        <v>1565</v>
      </c>
      <c r="C31" s="668"/>
      <c r="D31" s="668" t="s">
        <v>1566</v>
      </c>
      <c r="E31" s="667"/>
      <c r="F31" s="693" t="s">
        <v>1435</v>
      </c>
      <c r="H31" s="694">
        <f>ROUND(F30*(H26-F10-F11),2)</f>
        <v>0</v>
      </c>
    </row>
    <row r="32" spans="1:10" ht="26.25" customHeight="1" x14ac:dyDescent="0.2">
      <c r="B32" s="695" t="s">
        <v>1436</v>
      </c>
      <c r="H32" s="696" t="s">
        <v>1437</v>
      </c>
    </row>
    <row r="33" spans="1:10" x14ac:dyDescent="0.2">
      <c r="A33" s="697"/>
      <c r="B33" s="686" t="s">
        <v>1438</v>
      </c>
      <c r="F33" s="698">
        <v>5.2600000000000001E-2</v>
      </c>
    </row>
    <row r="34" spans="1:10" x14ac:dyDescent="0.2">
      <c r="B34" s="883" t="s">
        <v>1439</v>
      </c>
      <c r="C34" s="883"/>
      <c r="D34" s="883"/>
      <c r="E34" s="883"/>
      <c r="F34" s="699" t="s">
        <v>1440</v>
      </c>
      <c r="H34" s="700">
        <f>ROUND((H26-F10-F11)*F33,2)</f>
        <v>0</v>
      </c>
    </row>
    <row r="35" spans="1:10" ht="25.5" customHeight="1" x14ac:dyDescent="0.2">
      <c r="C35" s="701"/>
      <c r="D35" s="701"/>
      <c r="E35" s="701"/>
      <c r="F35" s="701"/>
      <c r="H35" s="702" t="s">
        <v>1441</v>
      </c>
    </row>
    <row r="36" spans="1:10" x14ac:dyDescent="0.2">
      <c r="A36" s="697"/>
      <c r="B36" s="686" t="s">
        <v>1442</v>
      </c>
    </row>
    <row r="37" spans="1:10" ht="5.25" customHeight="1" x14ac:dyDescent="0.2">
      <c r="A37" s="697"/>
      <c r="B37" s="686"/>
    </row>
    <row r="38" spans="1:10" x14ac:dyDescent="0.2">
      <c r="A38" s="697"/>
      <c r="B38" s="703" t="s">
        <v>1567</v>
      </c>
    </row>
    <row r="39" spans="1:10" x14ac:dyDescent="0.2">
      <c r="B39" s="877" t="s">
        <v>1443</v>
      </c>
      <c r="C39" s="877"/>
      <c r="D39" s="877"/>
      <c r="E39" s="705" t="s">
        <v>1444</v>
      </c>
      <c r="F39" s="706">
        <v>0</v>
      </c>
      <c r="G39" s="707"/>
      <c r="H39" s="708"/>
      <c r="I39" s="687"/>
      <c r="J39" s="709"/>
    </row>
    <row r="40" spans="1:10" x14ac:dyDescent="0.2">
      <c r="B40" s="710" t="s">
        <v>1445</v>
      </c>
      <c r="C40" s="704"/>
      <c r="D40" s="704"/>
      <c r="E40" s="707"/>
      <c r="F40" s="711"/>
      <c r="G40" s="707"/>
      <c r="H40" s="708"/>
      <c r="I40" s="687"/>
    </row>
    <row r="41" spans="1:10" ht="5.25" customHeight="1" x14ac:dyDescent="0.2">
      <c r="B41" s="675"/>
      <c r="C41" s="704"/>
      <c r="D41" s="704"/>
      <c r="E41" s="707"/>
      <c r="F41" s="711"/>
      <c r="G41" s="707"/>
      <c r="H41" s="708"/>
      <c r="I41" s="687"/>
    </row>
    <row r="42" spans="1:10" ht="24.75" customHeight="1" x14ac:dyDescent="0.2">
      <c r="B42" s="877" t="s">
        <v>1446</v>
      </c>
      <c r="C42" s="877"/>
      <c r="D42" s="877"/>
      <c r="E42" s="705" t="s">
        <v>1447</v>
      </c>
      <c r="F42" s="706">
        <v>0</v>
      </c>
      <c r="G42" s="707"/>
      <c r="H42" s="708"/>
      <c r="I42" s="687"/>
      <c r="J42" s="709" t="str">
        <f>IF(F42&lt;&gt;'Authority Supporting Schedules'!H26,"ERROR - Must Agree to total on Schedule 2","")</f>
        <v/>
      </c>
    </row>
    <row r="43" spans="1:10" ht="6" customHeight="1" x14ac:dyDescent="0.2">
      <c r="B43" s="704"/>
      <c r="C43" s="704"/>
      <c r="D43" s="704"/>
      <c r="E43" s="705"/>
      <c r="F43" s="711"/>
      <c r="G43" s="707"/>
      <c r="H43" s="708"/>
      <c r="I43" s="687"/>
      <c r="J43" s="709"/>
    </row>
    <row r="44" spans="1:10" ht="26.25" customHeight="1" x14ac:dyDescent="0.2">
      <c r="B44" s="877" t="s">
        <v>1448</v>
      </c>
      <c r="C44" s="877"/>
      <c r="D44" s="877"/>
      <c r="E44" s="705" t="s">
        <v>1449</v>
      </c>
      <c r="F44" s="706">
        <v>0</v>
      </c>
      <c r="G44" s="707"/>
      <c r="H44" s="708"/>
      <c r="J44" s="709" t="str">
        <f>IF(F44&lt;&gt;'Authority Supporting Schedules'!H41,"ERROR - Must agree to total on Schedule 3","")</f>
        <v/>
      </c>
    </row>
    <row r="45" spans="1:10" ht="5.25" customHeight="1" x14ac:dyDescent="0.2">
      <c r="B45" s="704"/>
      <c r="C45" s="704"/>
      <c r="D45" s="704"/>
      <c r="E45" s="705"/>
      <c r="F45" s="711"/>
      <c r="G45" s="707"/>
      <c r="H45" s="708"/>
      <c r="J45" s="709"/>
    </row>
    <row r="46" spans="1:10" x14ac:dyDescent="0.2">
      <c r="B46" s="877" t="s">
        <v>1450</v>
      </c>
      <c r="C46" s="877"/>
      <c r="D46" s="877"/>
      <c r="E46" s="705" t="s">
        <v>1451</v>
      </c>
      <c r="F46" s="706">
        <v>0</v>
      </c>
      <c r="G46" s="707"/>
      <c r="H46" s="708"/>
    </row>
    <row r="47" spans="1:10" ht="6" customHeight="1" x14ac:dyDescent="0.2">
      <c r="B47" s="704"/>
      <c r="C47" s="704"/>
      <c r="D47" s="704"/>
      <c r="E47" s="705"/>
      <c r="F47" s="711"/>
      <c r="G47" s="707"/>
      <c r="H47" s="708"/>
    </row>
    <row r="48" spans="1:10" ht="12.75" customHeight="1" x14ac:dyDescent="0.2">
      <c r="B48" s="877" t="s">
        <v>1452</v>
      </c>
      <c r="C48" s="877"/>
      <c r="D48" s="877"/>
      <c r="E48" s="705" t="s">
        <v>1453</v>
      </c>
      <c r="F48" s="706">
        <v>0</v>
      </c>
      <c r="G48" s="707"/>
      <c r="H48" s="708"/>
    </row>
    <row r="49" spans="1:10" ht="6" customHeight="1" x14ac:dyDescent="0.2">
      <c r="B49" s="704"/>
      <c r="C49" s="704"/>
      <c r="D49" s="704"/>
      <c r="E49" s="705"/>
      <c r="F49" s="711"/>
      <c r="G49" s="707"/>
      <c r="H49" s="708"/>
    </row>
    <row r="50" spans="1:10" ht="52.5" customHeight="1" x14ac:dyDescent="0.2">
      <c r="B50" s="877" t="s">
        <v>1454</v>
      </c>
      <c r="C50" s="877"/>
      <c r="D50" s="877"/>
      <c r="E50" s="705" t="s">
        <v>1455</v>
      </c>
      <c r="F50" s="706">
        <v>0</v>
      </c>
      <c r="G50" s="707"/>
      <c r="H50" s="708"/>
    </row>
    <row r="51" spans="1:10" ht="6" customHeight="1" x14ac:dyDescent="0.2">
      <c r="B51" s="704"/>
      <c r="C51" s="704"/>
      <c r="D51" s="704"/>
      <c r="E51" s="705"/>
      <c r="F51" s="711"/>
      <c r="G51" s="707"/>
      <c r="H51" s="708"/>
    </row>
    <row r="52" spans="1:10" x14ac:dyDescent="0.2">
      <c r="B52" s="877" t="s">
        <v>1456</v>
      </c>
      <c r="C52" s="877"/>
      <c r="D52" s="877"/>
      <c r="E52" s="705" t="s">
        <v>1457</v>
      </c>
      <c r="F52" s="706">
        <v>0</v>
      </c>
      <c r="G52" s="707"/>
      <c r="H52" s="708"/>
    </row>
    <row r="53" spans="1:10" ht="5.25" customHeight="1" x14ac:dyDescent="0.2">
      <c r="F53" s="712"/>
    </row>
    <row r="54" spans="1:10" x14ac:dyDescent="0.2">
      <c r="A54" s="697"/>
      <c r="B54" s="697" t="s">
        <v>1458</v>
      </c>
      <c r="E54" s="687" t="s">
        <v>1459</v>
      </c>
      <c r="F54" s="706">
        <v>0</v>
      </c>
      <c r="H54" s="708"/>
    </row>
    <row r="55" spans="1:10" x14ac:dyDescent="0.2">
      <c r="A55" s="697"/>
      <c r="B55" s="713" t="s">
        <v>1460</v>
      </c>
      <c r="F55" s="714"/>
      <c r="H55" s="708"/>
    </row>
    <row r="56" spans="1:10" ht="6" customHeight="1" x14ac:dyDescent="0.2">
      <c r="F56" s="712"/>
    </row>
    <row r="57" spans="1:10" x14ac:dyDescent="0.2">
      <c r="A57" s="697"/>
      <c r="B57" s="697" t="s">
        <v>1461</v>
      </c>
      <c r="E57" s="687" t="s">
        <v>1462</v>
      </c>
      <c r="F57" s="715">
        <v>0</v>
      </c>
      <c r="H57" s="708"/>
      <c r="J57" s="709" t="str">
        <f>IF(F57&gt;'Authority Supporting Schedules'!H6,"ERROR - Cannot exceed amount on Property Tax Request Authority Supporting Schedule, Line 1","")</f>
        <v/>
      </c>
    </row>
    <row r="58" spans="1:10" x14ac:dyDescent="0.2">
      <c r="A58" s="697"/>
      <c r="B58" s="713" t="s">
        <v>1463</v>
      </c>
      <c r="F58" s="714"/>
      <c r="H58" s="708"/>
    </row>
    <row r="59" spans="1:10" ht="6" customHeight="1" x14ac:dyDescent="0.2"/>
    <row r="60" spans="1:10" x14ac:dyDescent="0.2">
      <c r="A60" s="697" t="s">
        <v>1464</v>
      </c>
      <c r="C60" s="697"/>
      <c r="D60" s="697"/>
      <c r="E60" s="697"/>
      <c r="F60" s="697"/>
      <c r="G60" s="687" t="s">
        <v>1465</v>
      </c>
      <c r="H60" s="716">
        <f>F39+F42+F44+F46+F48+F50+F52+F54+F57</f>
        <v>0</v>
      </c>
    </row>
    <row r="61" spans="1:10" ht="6" customHeight="1" x14ac:dyDescent="0.2">
      <c r="H61" s="712"/>
    </row>
    <row r="62" spans="1:10" x14ac:dyDescent="0.2">
      <c r="A62" s="697" t="s">
        <v>1568</v>
      </c>
      <c r="G62" s="687" t="s">
        <v>1466</v>
      </c>
      <c r="H62" s="717">
        <f>H60+H22+H34+H31</f>
        <v>0</v>
      </c>
    </row>
    <row r="63" spans="1:10" ht="5.25" customHeight="1" x14ac:dyDescent="0.2">
      <c r="A63" s="697"/>
      <c r="H63" s="712"/>
    </row>
    <row r="64" spans="1:10" x14ac:dyDescent="0.2">
      <c r="A64" s="697" t="s">
        <v>1569</v>
      </c>
      <c r="G64" s="687" t="s">
        <v>1467</v>
      </c>
      <c r="H64" s="700">
        <f>Cover!L27</f>
        <v>0</v>
      </c>
    </row>
    <row r="65" spans="1:9" ht="4.5" customHeight="1" x14ac:dyDescent="0.2">
      <c r="A65" s="697"/>
      <c r="H65" s="712"/>
    </row>
    <row r="66" spans="1:9" x14ac:dyDescent="0.2">
      <c r="A66" s="697" t="s">
        <v>1468</v>
      </c>
      <c r="G66" s="687" t="s">
        <v>1469</v>
      </c>
      <c r="H66" s="717">
        <f>IF((H62-H64)&lt;0, "IN VIOLATION",H62-H64)</f>
        <v>0</v>
      </c>
    </row>
    <row r="67" spans="1:9" x14ac:dyDescent="0.2">
      <c r="B67" s="718" t="s">
        <v>1470</v>
      </c>
      <c r="E67" s="709" t="str">
        <f>IF(H66="in violation", "Property Tax Request cannot exceed Property Tax Request Authority","")</f>
        <v/>
      </c>
    </row>
    <row r="70" spans="1:9" ht="15.75" x14ac:dyDescent="0.25">
      <c r="A70" s="885" t="s">
        <v>1471</v>
      </c>
      <c r="B70" s="885"/>
      <c r="C70" s="885"/>
      <c r="D70" s="885"/>
      <c r="E70" s="885"/>
      <c r="F70" s="885"/>
      <c r="G70" s="885"/>
      <c r="H70" s="885"/>
      <c r="I70" s="885"/>
    </row>
    <row r="71" spans="1:9" x14ac:dyDescent="0.2">
      <c r="A71" s="886" t="s">
        <v>1472</v>
      </c>
      <c r="B71" s="886"/>
      <c r="C71" s="886"/>
      <c r="D71" s="886"/>
      <c r="E71" s="886"/>
      <c r="F71" s="886"/>
      <c r="G71" s="886"/>
      <c r="H71" s="886"/>
      <c r="I71" s="886"/>
    </row>
    <row r="72" spans="1:9" x14ac:dyDescent="0.2">
      <c r="A72" s="659" t="s">
        <v>1473</v>
      </c>
    </row>
    <row r="73" spans="1:9" ht="27.75" customHeight="1" x14ac:dyDescent="0.2">
      <c r="B73" s="884" t="s">
        <v>1474</v>
      </c>
      <c r="C73" s="884"/>
      <c r="D73" s="884"/>
      <c r="E73" s="884"/>
      <c r="F73" s="884"/>
      <c r="G73" s="884"/>
      <c r="H73" s="884"/>
      <c r="I73" s="884"/>
    </row>
    <row r="74" spans="1:9" x14ac:dyDescent="0.2">
      <c r="B74" s="659" t="s">
        <v>1570</v>
      </c>
    </row>
    <row r="75" spans="1:9" x14ac:dyDescent="0.2">
      <c r="A75" s="659" t="s">
        <v>1475</v>
      </c>
    </row>
    <row r="76" spans="1:9" ht="27" customHeight="1" x14ac:dyDescent="0.2">
      <c r="A76" s="884" t="s">
        <v>1476</v>
      </c>
      <c r="B76" s="884"/>
      <c r="C76" s="884"/>
      <c r="D76" s="884"/>
      <c r="E76" s="884"/>
      <c r="F76" s="884"/>
      <c r="G76" s="884"/>
      <c r="H76" s="884"/>
      <c r="I76" s="884"/>
    </row>
    <row r="77" spans="1:9" x14ac:dyDescent="0.2">
      <c r="A77" s="719"/>
      <c r="B77" s="762" t="s">
        <v>1600</v>
      </c>
      <c r="C77" s="719"/>
      <c r="D77" s="719"/>
      <c r="E77" s="719"/>
      <c r="F77" s="719"/>
      <c r="G77" s="719"/>
      <c r="H77" s="719"/>
      <c r="I77" s="719"/>
    </row>
    <row r="78" spans="1:9" x14ac:dyDescent="0.2">
      <c r="A78" s="719"/>
      <c r="B78" s="884" t="s">
        <v>1599</v>
      </c>
      <c r="C78" s="884"/>
      <c r="D78" s="884"/>
      <c r="E78" s="884"/>
      <c r="F78" s="884"/>
      <c r="G78" s="884"/>
      <c r="H78" s="884"/>
      <c r="I78" s="884"/>
    </row>
    <row r="79" spans="1:9" ht="29.25" customHeight="1" x14ac:dyDescent="0.2">
      <c r="A79" s="884" t="s">
        <v>1477</v>
      </c>
      <c r="B79" s="884"/>
      <c r="C79" s="884"/>
      <c r="D79" s="884"/>
      <c r="E79" s="884"/>
      <c r="F79" s="884"/>
      <c r="G79" s="884"/>
      <c r="H79" s="884"/>
      <c r="I79" s="884"/>
    </row>
    <row r="80" spans="1:9" ht="81" customHeight="1" x14ac:dyDescent="0.2">
      <c r="B80" s="884" t="s">
        <v>1478</v>
      </c>
      <c r="C80" s="884"/>
      <c r="D80" s="884"/>
      <c r="E80" s="884"/>
      <c r="F80" s="884"/>
      <c r="G80" s="884"/>
      <c r="H80" s="884"/>
      <c r="I80" s="884"/>
    </row>
    <row r="81" spans="1:9" ht="30" customHeight="1" x14ac:dyDescent="0.2">
      <c r="A81" s="884" t="s">
        <v>1571</v>
      </c>
      <c r="B81" s="884"/>
      <c r="C81" s="884"/>
      <c r="D81" s="884"/>
      <c r="E81" s="884"/>
      <c r="F81" s="884"/>
      <c r="G81" s="884"/>
      <c r="H81" s="884"/>
      <c r="I81" s="884"/>
    </row>
    <row r="82" spans="1:9" ht="56.25" customHeight="1" x14ac:dyDescent="0.2">
      <c r="A82" s="884" t="s">
        <v>1479</v>
      </c>
      <c r="B82" s="884"/>
      <c r="C82" s="884"/>
      <c r="D82" s="884"/>
      <c r="E82" s="884"/>
      <c r="F82" s="884"/>
      <c r="G82" s="884"/>
      <c r="H82" s="884"/>
      <c r="I82" s="884"/>
    </row>
    <row r="83" spans="1:9" ht="25.5" customHeight="1" x14ac:dyDescent="0.2">
      <c r="A83" s="884" t="s">
        <v>1480</v>
      </c>
      <c r="B83" s="884"/>
      <c r="C83" s="884"/>
      <c r="D83" s="884"/>
      <c r="E83" s="884"/>
      <c r="F83" s="884"/>
      <c r="G83" s="884"/>
      <c r="H83" s="884"/>
      <c r="I83" s="884"/>
    </row>
    <row r="84" spans="1:9" ht="31.5" customHeight="1" x14ac:dyDescent="0.2">
      <c r="A84" s="884" t="s">
        <v>1481</v>
      </c>
      <c r="B84" s="884"/>
      <c r="C84" s="884"/>
      <c r="D84" s="884"/>
      <c r="E84" s="884"/>
      <c r="F84" s="884"/>
      <c r="G84" s="884"/>
      <c r="H84" s="884"/>
      <c r="I84" s="884"/>
    </row>
    <row r="85" spans="1:9" ht="26.25" customHeight="1" x14ac:dyDescent="0.2">
      <c r="A85" s="884" t="s">
        <v>1482</v>
      </c>
      <c r="B85" s="884"/>
      <c r="C85" s="884"/>
      <c r="D85" s="884"/>
      <c r="E85" s="884"/>
      <c r="F85" s="884"/>
      <c r="G85" s="884"/>
      <c r="H85" s="884"/>
      <c r="I85" s="884"/>
    </row>
    <row r="86" spans="1:9" ht="27.75" customHeight="1" x14ac:dyDescent="0.2">
      <c r="A86" s="884" t="s">
        <v>1483</v>
      </c>
      <c r="B86" s="884"/>
      <c r="C86" s="884"/>
      <c r="D86" s="884"/>
      <c r="E86" s="884"/>
      <c r="F86" s="884"/>
      <c r="G86" s="884"/>
      <c r="H86" s="884"/>
      <c r="I86" s="884"/>
    </row>
    <row r="87" spans="1:9" ht="30.75" customHeight="1" x14ac:dyDescent="0.2">
      <c r="A87" s="884" t="s">
        <v>1484</v>
      </c>
      <c r="B87" s="884"/>
      <c r="C87" s="884"/>
      <c r="D87" s="884"/>
      <c r="E87" s="884"/>
      <c r="F87" s="884"/>
      <c r="G87" s="884"/>
      <c r="H87" s="884"/>
      <c r="I87" s="884"/>
    </row>
    <row r="88" spans="1:9" x14ac:dyDescent="0.2">
      <c r="A88" s="884" t="s">
        <v>1485</v>
      </c>
      <c r="B88" s="884"/>
      <c r="C88" s="884"/>
      <c r="D88" s="884"/>
      <c r="E88" s="884"/>
      <c r="F88" s="884"/>
      <c r="G88" s="884"/>
      <c r="H88" s="884"/>
      <c r="I88" s="884"/>
    </row>
    <row r="89" spans="1:9" ht="28.5" customHeight="1" x14ac:dyDescent="0.2">
      <c r="A89" s="884" t="s">
        <v>1546</v>
      </c>
      <c r="B89" s="884"/>
      <c r="C89" s="884"/>
      <c r="D89" s="884"/>
      <c r="E89" s="884"/>
      <c r="F89" s="884"/>
      <c r="G89" s="884"/>
      <c r="H89" s="884"/>
      <c r="I89" s="884"/>
    </row>
    <row r="90" spans="1:9" x14ac:dyDescent="0.2">
      <c r="A90" s="884" t="s">
        <v>1486</v>
      </c>
      <c r="B90" s="884"/>
      <c r="C90" s="884"/>
      <c r="D90" s="884"/>
      <c r="E90" s="884"/>
      <c r="F90" s="884"/>
      <c r="G90" s="884"/>
      <c r="H90" s="884"/>
      <c r="I90" s="884"/>
    </row>
    <row r="91" spans="1:9" ht="69" customHeight="1" x14ac:dyDescent="0.2">
      <c r="A91" s="884" t="s">
        <v>1487</v>
      </c>
      <c r="B91" s="884"/>
      <c r="C91" s="884"/>
      <c r="D91" s="884"/>
      <c r="E91" s="884"/>
      <c r="F91" s="884"/>
      <c r="G91" s="884"/>
      <c r="H91" s="884"/>
      <c r="I91" s="884"/>
    </row>
  </sheetData>
  <sheetProtection algorithmName="SHA-512" hashValue="gL4INOTXTolzgmDOTiB/H5x3dNXZs6BLd0dpUFr8IDbw7dwzqZ+comjX5LkuY1IgrSKqO45PreM67bbW9PfQpA==" saltValue="CT2ByYUAeyBMWpfb++jX8g==" spinCount="100000" sheet="1" objects="1" scenarios="1"/>
  <mergeCells count="30">
    <mergeCell ref="A91:I91"/>
    <mergeCell ref="B80:I80"/>
    <mergeCell ref="A81:I81"/>
    <mergeCell ref="A82:I82"/>
    <mergeCell ref="A83:I83"/>
    <mergeCell ref="A84:I84"/>
    <mergeCell ref="A85:I85"/>
    <mergeCell ref="A86:I86"/>
    <mergeCell ref="A87:I87"/>
    <mergeCell ref="A88:I88"/>
    <mergeCell ref="A89:I89"/>
    <mergeCell ref="A90:I90"/>
    <mergeCell ref="A79:I79"/>
    <mergeCell ref="B42:D42"/>
    <mergeCell ref="B44:D44"/>
    <mergeCell ref="B46:D46"/>
    <mergeCell ref="B48:D48"/>
    <mergeCell ref="B50:D50"/>
    <mergeCell ref="B52:D52"/>
    <mergeCell ref="A70:I70"/>
    <mergeCell ref="A71:I71"/>
    <mergeCell ref="B73:I73"/>
    <mergeCell ref="A76:I76"/>
    <mergeCell ref="B78:I78"/>
    <mergeCell ref="B39:D39"/>
    <mergeCell ref="B1:I1"/>
    <mergeCell ref="B2:I2"/>
    <mergeCell ref="B4:I4"/>
    <mergeCell ref="B24:I24"/>
    <mergeCell ref="B34:E34"/>
  </mergeCells>
  <conditionalFormatting sqref="H66">
    <cfRule type="cellIs" dxfId="2" priority="1" operator="equal">
      <formula>"In Violation"</formula>
    </cfRule>
    <cfRule type="cellIs" dxfId="1" priority="2" operator="equal">
      <formula>"IN VIOLATIOn"</formula>
    </cfRule>
  </conditionalFormatting>
  <hyperlinks>
    <hyperlink ref="B77" r:id="rId1" xr:uid="{1859F664-2889-41BA-AC02-9A55060F9888}"/>
  </hyperlinks>
  <printOptions horizontalCentered="1"/>
  <pageMargins left="0.5" right="0.5" top="0.5" bottom="0.5" header="0.3" footer="0.3"/>
  <pageSetup scale="88" orientation="portrait" r:id="rId2"/>
  <headerFooter>
    <oddHeader xml:space="preserve">&amp;L&amp;"Arial,Regular"PROPERTY TAX GROWTH LIMITATION ACT (§§ 13-3401 - 13-1308)
</oddHeader>
    <oddFooter>&amp;R&amp;"Arial,Bold"Computation Form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28</vt:i4>
      </vt:variant>
    </vt:vector>
  </HeadingPairs>
  <TitlesOfParts>
    <vt:vector size="53" baseType="lpstr">
      <vt:lpstr>Checklist</vt:lpstr>
      <vt:lpstr>Step By Step</vt:lpstr>
      <vt:lpstr>Basic Data Input</vt:lpstr>
      <vt:lpstr>Cover</vt:lpstr>
      <vt:lpstr>Index</vt:lpstr>
      <vt:lpstr>Section A</vt:lpstr>
      <vt:lpstr>Summary All Funds</vt:lpstr>
      <vt:lpstr>Bud. Disburse</vt:lpstr>
      <vt:lpstr>Authority Computation </vt:lpstr>
      <vt:lpstr>Authority Supporting Schedules</vt:lpstr>
      <vt:lpstr>Levy Limit - Page 1</vt:lpstr>
      <vt:lpstr>Levy Limit - Page 2</vt:lpstr>
      <vt:lpstr>Levy Limit - Page 3</vt:lpstr>
      <vt:lpstr>Uncollected Taxes</vt:lpstr>
      <vt:lpstr>Interlocal Form</vt:lpstr>
      <vt:lpstr>Trade Name Form</vt:lpstr>
      <vt:lpstr>General Receipts</vt:lpstr>
      <vt:lpstr>General Disb Summary</vt:lpstr>
      <vt:lpstr>General Office Budgets</vt:lpstr>
      <vt:lpstr>Road</vt:lpstr>
      <vt:lpstr>BLANK Page C's</vt:lpstr>
      <vt:lpstr>PT Request Act </vt:lpstr>
      <vt:lpstr>Hearing</vt:lpstr>
      <vt:lpstr>PT Resolution</vt:lpstr>
      <vt:lpstr>Interlocal Form Page2</vt:lpstr>
      <vt:lpstr>'Authority Computation '!Print_Area</vt:lpstr>
      <vt:lpstr>'Authority Supporting Schedules'!Print_Area</vt:lpstr>
      <vt:lpstr>'Basic Data Input'!Print_Area</vt:lpstr>
      <vt:lpstr>'BLANK Page C''s'!Print_Area</vt:lpstr>
      <vt:lpstr>'Bud. Disburse'!Print_Area</vt:lpstr>
      <vt:lpstr>Checklist!Print_Area</vt:lpstr>
      <vt:lpstr>Cover!Print_Area</vt:lpstr>
      <vt:lpstr>'General Office Budgets'!Print_Area</vt:lpstr>
      <vt:lpstr>'General Receipts'!Print_Area</vt:lpstr>
      <vt:lpstr>Hearing!Print_Area</vt:lpstr>
      <vt:lpstr>Index!Print_Area</vt:lpstr>
      <vt:lpstr>'Interlocal Form'!Print_Area</vt:lpstr>
      <vt:lpstr>'Interlocal Form Page2'!Print_Area</vt:lpstr>
      <vt:lpstr>'Levy Limit - Page 1'!Print_Area</vt:lpstr>
      <vt:lpstr>'Levy Limit - Page 2'!Print_Area</vt:lpstr>
      <vt:lpstr>'Levy Limit - Page 3'!Print_Area</vt:lpstr>
      <vt:lpstr>'PT Request Act '!Print_Area</vt:lpstr>
      <vt:lpstr>'PT Resolution'!Print_Area</vt:lpstr>
      <vt:lpstr>Road!Print_Area</vt:lpstr>
      <vt:lpstr>'Section A'!Print_Area</vt:lpstr>
      <vt:lpstr>'Step By Step'!Print_Area</vt:lpstr>
      <vt:lpstr>'Summary All Funds'!Print_Area</vt:lpstr>
      <vt:lpstr>'Trade Name Form'!Print_Area</vt:lpstr>
      <vt:lpstr>'Uncollected Taxes'!Print_Area</vt:lpstr>
      <vt:lpstr>'BLANK Page C''s'!Print_Titles</vt:lpstr>
      <vt:lpstr>'General Disb Summary'!Print_Titles</vt:lpstr>
      <vt:lpstr>'General Receipts'!Print_Titles</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Breslow</dc:creator>
  <cp:lastModifiedBy>Schreier, Jeff</cp:lastModifiedBy>
  <cp:lastPrinted>2026-06-23T16:41:17Z</cp:lastPrinted>
  <dcterms:created xsi:type="dcterms:W3CDTF">1999-07-02T13:47:34Z</dcterms:created>
  <dcterms:modified xsi:type="dcterms:W3CDTF">2026-06-23T16:41:31Z</dcterms:modified>
</cp:coreProperties>
</file>