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Budgets\2026 Forms\In-Progress Forms\"/>
    </mc:Choice>
  </mc:AlternateContent>
  <xr:revisionPtr revIDLastSave="0" documentId="13_ncr:1_{78084180-708C-470E-A475-04B816877D47}" xr6:coauthVersionLast="47" xr6:coauthVersionMax="47" xr10:uidLastSave="{00000000-0000-0000-0000-000000000000}"/>
  <bookViews>
    <workbookView xWindow="28680" yWindow="-90" windowWidth="29040" windowHeight="15720" tabRatio="869" activeTab="2" xr2:uid="{59161A2D-21F8-4A33-B9E2-6FBF87AF8AE1}"/>
  </bookViews>
  <sheets>
    <sheet name="Useful Information" sheetId="56" r:id="rId1"/>
    <sheet name="Checklist" sheetId="65" r:id="rId2"/>
    <sheet name="Basic Data Input" sheetId="55" r:id="rId3"/>
    <sheet name="Interlocal Form" sheetId="68" r:id="rId4"/>
    <sheet name="Trade Name Form" sheetId="69" r:id="rId5"/>
    <sheet name="Cover - Page 1" sheetId="32" r:id="rId6"/>
    <sheet name="2026-2027 Budgeted - Page 2" sheetId="30" r:id="rId7"/>
    <sheet name="2025-2026 Actual-Est - Page 3" sheetId="5" r:id="rId8"/>
    <sheet name="2024-2025 Actual - Page 4" sheetId="6" r:id="rId9"/>
    <sheet name="Correspondence Page 5" sheetId="67" r:id="rId10"/>
    <sheet name="PT Request Act Page 6 " sheetId="72" r:id="rId11"/>
    <sheet name="Schedule A" sheetId="33" r:id="rId12"/>
    <sheet name="Schedule B" sheetId="36" r:id="rId13"/>
    <sheet name="Schedule C" sheetId="73" r:id="rId14"/>
    <sheet name="Schedule D" sheetId="66" r:id="rId15"/>
    <sheet name="PT Resolution" sheetId="71" r:id="rId16"/>
    <sheet name="Notice of Budget Hearing" sheetId="40" r:id="rId17"/>
    <sheet name="Special Hearing" sheetId="61" r:id="rId18"/>
    <sheet name="General Fund" sheetId="42" r:id="rId19"/>
    <sheet name="Depreciation Fund" sheetId="44" r:id="rId20"/>
    <sheet name="Employee Benefit Fund" sheetId="45" r:id="rId21"/>
    <sheet name="Contingency Fund" sheetId="46" r:id="rId22"/>
    <sheet name="Activities Fund" sheetId="63" r:id="rId23"/>
    <sheet name="School Nutrition Fund" sheetId="48" r:id="rId24"/>
    <sheet name="Bond Fund" sheetId="49" r:id="rId25"/>
    <sheet name="Debt Outstanding" sheetId="50" r:id="rId26"/>
    <sheet name="Special Building Fund" sheetId="51" r:id="rId27"/>
    <sheet name="Qualified Cap Purpose" sheetId="52" r:id="rId28"/>
    <sheet name="Cooperative Fund" sheetId="53" r:id="rId29"/>
    <sheet name="Student Fee Fund" sheetId="54" r:id="rId30"/>
  </sheets>
  <definedNames>
    <definedName name="DS_WorkbookId_868def850c514caba67b04edaa79deae_11036" localSheetId="4" hidden="1">"DsWorksheetID"</definedName>
    <definedName name="DS_WorkbookId_868def850c514caba67b04edaa79deae_13915" localSheetId="7" hidden="1">"DsWorksheetID"</definedName>
    <definedName name="DS_WorkbookId_868def850c514caba67b04edaa79deae_16938" localSheetId="0" hidden="1">"DsWorksheetID"</definedName>
    <definedName name="DS_WorkbookId_868def850c514caba67b04edaa79deae_17490" localSheetId="18" hidden="1">"DsWorksheetID"</definedName>
    <definedName name="DS_WorkbookId_868def850c514caba67b04edaa79deae_18356" localSheetId="8" hidden="1">"DsWorksheetID"</definedName>
    <definedName name="DS_WorkbookId_868def850c514caba67b04edaa79deae_23661" localSheetId="16" hidden="1">"DsWorksheetID"</definedName>
    <definedName name="DS_WorkbookId_868def850c514caba67b04edaa79deae_29615" localSheetId="22" hidden="1">"DsWorksheetID"</definedName>
    <definedName name="DS_WorkbookId_868def850c514caba67b04edaa79deae_32632" localSheetId="13" hidden="1">"DsWorksheetID"</definedName>
    <definedName name="DS_WorkbookId_868def850c514caba67b04edaa79deae_34368" localSheetId="17" hidden="1">"DsWorksheetID"</definedName>
    <definedName name="DS_WorkbookId_868def850c514caba67b04edaa79deae_34698" localSheetId="21" hidden="1">"DsWorksheetID"</definedName>
    <definedName name="DS_WorkbookId_868def850c514caba67b04edaa79deae_36897" localSheetId="5" hidden="1">"DsWorksheetID"</definedName>
    <definedName name="DS_WorkbookId_868def850c514caba67b04edaa79deae_40781" localSheetId="12" hidden="1">"DsWorksheetID"</definedName>
    <definedName name="DS_WorkbookId_868def850c514caba67b04edaa79deae_40815" localSheetId="6" hidden="1">"DsWorksheetID"</definedName>
    <definedName name="DS_WorkbookId_868def850c514caba67b04edaa79deae_42211" localSheetId="9" hidden="1">"DsWorksheetID"</definedName>
    <definedName name="DS_WorkbookId_868def850c514caba67b04edaa79deae_45303" localSheetId="20" hidden="1">"DsWorksheetID"</definedName>
    <definedName name="DS_WorkbookId_868def850c514caba67b04edaa79deae_50314" localSheetId="3" hidden="1">"DsWorksheetID"</definedName>
    <definedName name="DS_WorkbookId_868def850c514caba67b04edaa79deae_52384" localSheetId="26" hidden="1">"DsWorksheetID"</definedName>
    <definedName name="DS_WorkbookId_868def850c514caba67b04edaa79deae_53411" localSheetId="28" hidden="1">"DsWorksheetID"</definedName>
    <definedName name="DS_WorkbookId_868def850c514caba67b04edaa79deae_53674" localSheetId="23" hidden="1">"DsWorksheetID"</definedName>
    <definedName name="DS_WorkbookId_868def850c514caba67b04edaa79deae_54089" localSheetId="27" hidden="1">"DsWorksheetID"</definedName>
    <definedName name="DS_WorkbookId_868def850c514caba67b04edaa79deae_54594" localSheetId="25" hidden="1">"DsWorksheetID"</definedName>
    <definedName name="DS_WorkbookId_868def850c514caba67b04edaa79deae_66962" localSheetId="29" hidden="1">"DsWorksheetID"</definedName>
    <definedName name="DS_WorkbookId_868def850c514caba67b04edaa79deae_68190" localSheetId="1" hidden="1">"DsWorksheetID"</definedName>
    <definedName name="DS_WorkbookId_868def850c514caba67b04edaa79deae_689" localSheetId="24" hidden="1">"DsWorksheetID"</definedName>
    <definedName name="DS_WorkbookId_868def850c514caba67b04edaa79deae_76799" localSheetId="19" hidden="1">"DsWorksheetID"</definedName>
    <definedName name="DS_WorkbookId_868def850c514caba67b04edaa79deae_82007" localSheetId="10" hidden="1">"DsWorksheetID"</definedName>
    <definedName name="DS_WorkbookId_868def850c514caba67b04edaa79deae_82310" localSheetId="14" hidden="1">"DsWorksheetID"</definedName>
    <definedName name="DS_WorkbookId_868def850c514caba67b04edaa79deae_85591" localSheetId="11" hidden="1">"DsWorksheetID"</definedName>
    <definedName name="DS_WorkbookId_868def850c514caba67b04edaa79deae_91433" localSheetId="2" hidden="1">"DsWorksheetID"</definedName>
    <definedName name="DS_WorkbookId_868def850c514caba67b04edaa79deae_92692" localSheetId="15" hidden="1">"DsWorksheetID"</definedName>
    <definedName name="_xlnm.Print_Area" localSheetId="8">'2024-2025 Actual - Page 4'!$A$1:$J$24</definedName>
    <definedName name="_xlnm.Print_Area" localSheetId="7">'2025-2026 Actual-Est - Page 3'!$A$1:$J$24</definedName>
    <definedName name="_xlnm.Print_Area" localSheetId="6">'2026-2027 Budgeted - Page 2'!$A$1:$J$27</definedName>
    <definedName name="_xlnm.Print_Area" localSheetId="22">'Activities Fund'!$A$1:$F$36</definedName>
    <definedName name="_xlnm.Print_Area" localSheetId="2">'Basic Data Input'!$A$5:$C$31</definedName>
    <definedName name="_xlnm.Print_Area" localSheetId="24">'Bond Fund'!$A$1:$F$49</definedName>
    <definedName name="_xlnm.Print_Area" localSheetId="1">Checklist!$A$1:$C$29</definedName>
    <definedName name="_xlnm.Print_Area" localSheetId="21">'Contingency Fund'!$A$1:$F$38</definedName>
    <definedName name="_xlnm.Print_Area" localSheetId="28">'Cooperative Fund'!$A$1:$F$49</definedName>
    <definedName name="_xlnm.Print_Area" localSheetId="5">'Cover - Page 1'!$A$1:$J$36</definedName>
    <definedName name="_xlnm.Print_Area" localSheetId="25">'Debt Outstanding'!$A$1:$I$34</definedName>
    <definedName name="_xlnm.Print_Area" localSheetId="19">'Depreciation Fund'!$A$1:$F$39</definedName>
    <definedName name="_xlnm.Print_Area" localSheetId="20">'Employee Benefit Fund'!$A$1:$F$38</definedName>
    <definedName name="_xlnm.Print_Area" localSheetId="18">'General Fund'!$A$1:$F$135</definedName>
    <definedName name="_xlnm.Print_Area" localSheetId="3">'Interlocal Form'!$A$1:$C$22</definedName>
    <definedName name="_xlnm.Print_Area" localSheetId="16">'Notice of Budget Hearing'!$A$1:$G$23</definedName>
    <definedName name="_xlnm.Print_Area" localSheetId="10">'PT Request Act Page 6 '!$A$1:$J$33</definedName>
    <definedName name="_xlnm.Print_Area" localSheetId="15">'PT Resolution'!$A$1:$I$39</definedName>
    <definedName name="_xlnm.Print_Area" localSheetId="27">'Qualified Cap Purpose'!$A$1:$F$47</definedName>
    <definedName name="_xlnm.Print_Area" localSheetId="11">'Schedule A'!$A$1:$D$25</definedName>
    <definedName name="_xlnm.Print_Area" localSheetId="12">'Schedule B'!$A$2:$G$26</definedName>
    <definedName name="_xlnm.Print_Area" localSheetId="13">'Schedule C'!$A$1:$D$31</definedName>
    <definedName name="_xlnm.Print_Area" localSheetId="14">'Schedule D'!$A$1:$G$36</definedName>
    <definedName name="_xlnm.Print_Area" localSheetId="23">'School Nutrition Fund'!$A$1:$F$43</definedName>
    <definedName name="_xlnm.Print_Area" localSheetId="26">'Special Building Fund'!$A$1:$F$51</definedName>
    <definedName name="_xlnm.Print_Area" localSheetId="17">'Special Hearing'!$A$1:$L$18</definedName>
    <definedName name="_xlnm.Print_Area" localSheetId="29">'Student Fee Fund'!$A$1:$F$43</definedName>
    <definedName name="_xlnm.Print_Area" localSheetId="4">'Trade Name Form'!$A$1:$C$23</definedName>
    <definedName name="_xlnm.Print_Area" localSheetId="0">'Useful Information'!$A$1:$F$64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40" l="1"/>
  <c r="B22" i="71"/>
  <c r="E9" i="61"/>
  <c r="D9" i="61"/>
  <c r="B7" i="61"/>
  <c r="B5" i="73"/>
  <c r="C5" i="73"/>
  <c r="H27" i="73"/>
  <c r="I27" i="73"/>
  <c r="J27" i="73"/>
  <c r="K27" i="73"/>
  <c r="L27" i="73"/>
  <c r="G27" i="73"/>
  <c r="B10" i="73" l="1"/>
  <c r="B7" i="73"/>
  <c r="B6" i="73"/>
  <c r="C17" i="73"/>
  <c r="D17" i="73" s="1"/>
  <c r="C18" i="73"/>
  <c r="D18" i="73" s="1"/>
  <c r="C24" i="73"/>
  <c r="D24" i="73" s="1"/>
  <c r="C23" i="73"/>
  <c r="D23" i="73" s="1"/>
  <c r="C22" i="73"/>
  <c r="D22" i="73" s="1"/>
  <c r="C21" i="73"/>
  <c r="D21" i="73" s="1"/>
  <c r="C20" i="73"/>
  <c r="D20" i="73" s="1"/>
  <c r="C19" i="73"/>
  <c r="D19" i="73" s="1"/>
  <c r="C16" i="73"/>
  <c r="D16" i="73" s="1"/>
  <c r="C15" i="73"/>
  <c r="D15" i="73" s="1"/>
  <c r="C14" i="73"/>
  <c r="D14" i="73" s="1"/>
  <c r="C13" i="73"/>
  <c r="D13" i="73" s="1"/>
  <c r="C12" i="73"/>
  <c r="D12" i="73" s="1"/>
  <c r="C11" i="73"/>
  <c r="D11" i="73" s="1"/>
  <c r="C10" i="73"/>
  <c r="C9" i="73"/>
  <c r="D9" i="73" s="1"/>
  <c r="C8" i="73"/>
  <c r="D8" i="73" s="1"/>
  <c r="C7" i="73"/>
  <c r="C6" i="73"/>
  <c r="D11" i="72"/>
  <c r="O28" i="71"/>
  <c r="D6" i="73" l="1"/>
  <c r="D10" i="73"/>
  <c r="D7" i="73"/>
  <c r="D5" i="73"/>
  <c r="B25" i="73"/>
  <c r="B27" i="73" s="1"/>
  <c r="Q28" i="71"/>
  <c r="R28" i="71" s="1"/>
  <c r="P39" i="71"/>
  <c r="Q30" i="71"/>
  <c r="R30" i="71" s="1"/>
  <c r="Q31" i="71"/>
  <c r="R31" i="71" s="1"/>
  <c r="Q32" i="71"/>
  <c r="R32" i="71" s="1"/>
  <c r="Q33" i="71"/>
  <c r="R33" i="71" s="1"/>
  <c r="Q34" i="71"/>
  <c r="R34" i="71" s="1"/>
  <c r="Q35" i="71"/>
  <c r="R35" i="71" s="1"/>
  <c r="Q37" i="71"/>
  <c r="R37" i="71" s="1"/>
  <c r="Q38" i="71"/>
  <c r="R38" i="71" s="1"/>
  <c r="O29" i="71"/>
  <c r="Q29" i="71" s="1"/>
  <c r="R29" i="71" s="1"/>
  <c r="O30" i="71"/>
  <c r="O31" i="71"/>
  <c r="O32" i="71"/>
  <c r="O33" i="71"/>
  <c r="O34" i="71"/>
  <c r="O35" i="71"/>
  <c r="O36" i="71"/>
  <c r="Q36" i="71" s="1"/>
  <c r="R36" i="71" s="1"/>
  <c r="O37" i="71"/>
  <c r="O38" i="71"/>
  <c r="F9" i="36"/>
  <c r="I5" i="72"/>
  <c r="H8" i="61"/>
  <c r="G8" i="61"/>
  <c r="C8" i="61"/>
  <c r="B8" i="61"/>
  <c r="B11" i="72"/>
  <c r="A5" i="71"/>
  <c r="A1" i="72"/>
  <c r="F8" i="72"/>
  <c r="D25" i="73" l="1"/>
  <c r="Q39" i="71"/>
  <c r="R39" i="71" s="1"/>
  <c r="B24" i="71" s="1"/>
  <c r="O39" i="71"/>
  <c r="F11" i="72"/>
  <c r="I14" i="72" s="1"/>
  <c r="I16" i="72" l="1"/>
  <c r="I18" i="72" s="1"/>
  <c r="G7" i="61"/>
  <c r="A3" i="61"/>
  <c r="B19" i="32"/>
  <c r="B20" i="32" l="1"/>
  <c r="A19" i="40" l="1"/>
  <c r="D18" i="61" l="1"/>
  <c r="C18" i="61" l="1"/>
  <c r="B18" i="61"/>
  <c r="G15" i="61" l="1"/>
  <c r="L15" i="61" s="1"/>
  <c r="L11" i="61"/>
  <c r="L12" i="61"/>
  <c r="L13" i="61"/>
  <c r="L16" i="61"/>
  <c r="L17" i="61"/>
  <c r="D10" i="61" l="1"/>
  <c r="D11" i="61"/>
  <c r="D12" i="61"/>
  <c r="D13" i="61"/>
  <c r="D14" i="61"/>
  <c r="D15" i="61"/>
  <c r="D16" i="61"/>
  <c r="D17" i="61"/>
  <c r="B24" i="6" l="1"/>
  <c r="H16" i="6"/>
  <c r="H15" i="6"/>
  <c r="H14" i="6"/>
  <c r="H13" i="6"/>
  <c r="H12" i="6"/>
  <c r="H11" i="6"/>
  <c r="H10" i="6"/>
  <c r="H9" i="6"/>
  <c r="H8" i="6"/>
  <c r="H7" i="6"/>
  <c r="G6" i="6"/>
  <c r="F6" i="6"/>
  <c r="D14" i="6"/>
  <c r="D13" i="6"/>
  <c r="D12" i="6"/>
  <c r="D6" i="6"/>
  <c r="C11" i="6"/>
  <c r="C10" i="6"/>
  <c r="C9" i="6"/>
  <c r="C8" i="6"/>
  <c r="C7" i="6"/>
  <c r="C6" i="6"/>
  <c r="B16" i="6"/>
  <c r="B15" i="6"/>
  <c r="B14" i="6"/>
  <c r="B13" i="6"/>
  <c r="B12" i="6"/>
  <c r="B11" i="6"/>
  <c r="B10" i="6"/>
  <c r="B9" i="6"/>
  <c r="B8" i="6"/>
  <c r="B7" i="6"/>
  <c r="B6" i="6"/>
  <c r="B24" i="5" l="1"/>
  <c r="H16" i="5"/>
  <c r="H15" i="5"/>
  <c r="H14" i="5"/>
  <c r="H13" i="5"/>
  <c r="H12" i="5"/>
  <c r="H11" i="5"/>
  <c r="H10" i="5"/>
  <c r="H9" i="5"/>
  <c r="H8" i="5"/>
  <c r="H7" i="5"/>
  <c r="G6" i="5" l="1"/>
  <c r="F6" i="5"/>
  <c r="D14" i="5"/>
  <c r="D13" i="5"/>
  <c r="D12" i="5"/>
  <c r="D6" i="5"/>
  <c r="C11" i="5"/>
  <c r="C10" i="5"/>
  <c r="C9" i="5"/>
  <c r="C8" i="5"/>
  <c r="C7" i="5"/>
  <c r="C6" i="5"/>
  <c r="B11" i="5"/>
  <c r="B10" i="5"/>
  <c r="B9" i="5"/>
  <c r="B8" i="5"/>
  <c r="B7" i="5"/>
  <c r="B6" i="5"/>
  <c r="I26" i="30"/>
  <c r="H26" i="30"/>
  <c r="G26" i="30"/>
  <c r="F26" i="30"/>
  <c r="C26" i="30"/>
  <c r="A26" i="30"/>
  <c r="I6" i="30"/>
  <c r="H16" i="30"/>
  <c r="H15" i="30"/>
  <c r="H14" i="30"/>
  <c r="H13" i="30"/>
  <c r="H12" i="30"/>
  <c r="H11" i="30"/>
  <c r="H10" i="30"/>
  <c r="H9" i="30"/>
  <c r="H8" i="30"/>
  <c r="H7" i="30"/>
  <c r="G6" i="30"/>
  <c r="F6" i="30"/>
  <c r="D13" i="30"/>
  <c r="D12" i="30"/>
  <c r="D6" i="30"/>
  <c r="C11" i="30"/>
  <c r="C10" i="30"/>
  <c r="C9" i="30"/>
  <c r="C8" i="30"/>
  <c r="C7" i="30"/>
  <c r="C6" i="30"/>
  <c r="B11" i="30"/>
  <c r="B10" i="30"/>
  <c r="B9" i="30"/>
  <c r="B8" i="30"/>
  <c r="B7" i="30"/>
  <c r="B6" i="30"/>
  <c r="C5" i="61" l="1"/>
  <c r="B5" i="61"/>
  <c r="D5" i="61" l="1"/>
  <c r="B18" i="71" s="1"/>
  <c r="A9" i="71"/>
  <c r="F35" i="42" l="1"/>
  <c r="E35" i="42"/>
  <c r="D35" i="42"/>
  <c r="I17" i="32" l="1"/>
  <c r="I12" i="61" l="1"/>
  <c r="K12" i="61" s="1"/>
  <c r="I13" i="61"/>
  <c r="K13" i="61" s="1"/>
  <c r="I14" i="61"/>
  <c r="K14" i="61" s="1"/>
  <c r="I15" i="61"/>
  <c r="K15" i="61" s="1"/>
  <c r="I10" i="61"/>
  <c r="K10" i="61" s="1"/>
  <c r="I17" i="61"/>
  <c r="K17" i="61" s="1"/>
  <c r="I16" i="61"/>
  <c r="K16" i="61" s="1"/>
  <c r="I11" i="61"/>
  <c r="K11" i="61" s="1"/>
  <c r="I9" i="61"/>
  <c r="E10" i="61"/>
  <c r="E13" i="61"/>
  <c r="E16" i="61"/>
  <c r="E11" i="61"/>
  <c r="E14" i="61"/>
  <c r="E12" i="61"/>
  <c r="E17" i="61"/>
  <c r="E15" i="61"/>
  <c r="I18" i="61" l="1"/>
  <c r="K9" i="61"/>
  <c r="E20" i="36" l="1"/>
  <c r="D20" i="36"/>
  <c r="E18" i="36"/>
  <c r="C4" i="69" l="1"/>
  <c r="A4" i="69"/>
  <c r="C3" i="68"/>
  <c r="A3" i="68"/>
  <c r="A66" i="42"/>
  <c r="A65" i="42"/>
  <c r="A64" i="42"/>
  <c r="A63" i="42"/>
  <c r="A62" i="42"/>
  <c r="A87" i="42"/>
  <c r="A86" i="42"/>
  <c r="A85" i="42"/>
  <c r="A84" i="42"/>
  <c r="A83" i="42"/>
  <c r="A106" i="42"/>
  <c r="A105" i="42"/>
  <c r="A104" i="42"/>
  <c r="A103" i="42"/>
  <c r="A102" i="42"/>
  <c r="A101" i="42"/>
  <c r="A128" i="42" l="1"/>
  <c r="A127" i="42"/>
  <c r="A126" i="42"/>
  <c r="A125" i="42"/>
  <c r="A124" i="42"/>
  <c r="A123" i="42"/>
  <c r="A122" i="42"/>
  <c r="A121" i="42"/>
  <c r="A120" i="42"/>
  <c r="A119" i="42"/>
  <c r="A118" i="42"/>
  <c r="A117" i="42"/>
  <c r="A116" i="42"/>
  <c r="A115" i="42"/>
  <c r="A114" i="42"/>
  <c r="A113" i="42"/>
  <c r="A112" i="42"/>
  <c r="A111" i="42"/>
  <c r="A110" i="42"/>
  <c r="A109" i="42"/>
  <c r="A108" i="42"/>
  <c r="A107" i="42"/>
  <c r="A100" i="42"/>
  <c r="A99" i="42"/>
  <c r="A98" i="42"/>
  <c r="A97" i="42"/>
  <c r="A96" i="42"/>
  <c r="A95" i="42"/>
  <c r="A94" i="42"/>
  <c r="A93" i="42"/>
  <c r="A92" i="42"/>
  <c r="A91" i="42"/>
  <c r="A90" i="42"/>
  <c r="A89" i="42"/>
  <c r="A88" i="42"/>
  <c r="A82" i="42"/>
  <c r="A81" i="42"/>
  <c r="A80" i="42"/>
  <c r="A79" i="42"/>
  <c r="A78" i="42"/>
  <c r="A77" i="42"/>
  <c r="A76" i="42"/>
  <c r="A75" i="42"/>
  <c r="A74" i="42"/>
  <c r="A73" i="42"/>
  <c r="A72" i="42"/>
  <c r="A71" i="42"/>
  <c r="A70" i="42"/>
  <c r="A69" i="42"/>
  <c r="A68" i="42"/>
  <c r="A67" i="42"/>
  <c r="A61" i="42"/>
  <c r="A60" i="42"/>
  <c r="A59" i="42"/>
  <c r="A58" i="42"/>
  <c r="A57" i="42"/>
  <c r="A56" i="42"/>
  <c r="A55" i="42"/>
  <c r="A54" i="42"/>
  <c r="A53" i="42"/>
  <c r="A52" i="42"/>
  <c r="A51" i="42"/>
  <c r="A50" i="42"/>
  <c r="A49" i="42"/>
  <c r="A48" i="42"/>
  <c r="A47" i="42"/>
  <c r="A46" i="42"/>
  <c r="A45" i="42"/>
  <c r="A44" i="42"/>
  <c r="A43" i="42"/>
  <c r="A42" i="42"/>
  <c r="A41" i="42"/>
  <c r="A40" i="42"/>
  <c r="F20" i="36"/>
  <c r="C20" i="36"/>
  <c r="C18" i="36"/>
  <c r="A2" i="36"/>
  <c r="A5" i="42"/>
  <c r="A6" i="42"/>
  <c r="A7" i="42"/>
  <c r="A8" i="42"/>
  <c r="A9" i="42"/>
  <c r="A10" i="42"/>
  <c r="A11" i="42"/>
  <c r="A12" i="42"/>
  <c r="A13" i="42"/>
  <c r="A14" i="42"/>
  <c r="A15" i="42"/>
  <c r="A16" i="42"/>
  <c r="A17" i="42"/>
  <c r="A18" i="42"/>
  <c r="A19" i="42"/>
  <c r="A20" i="42"/>
  <c r="A21" i="42"/>
  <c r="A22" i="42"/>
  <c r="A23" i="42"/>
  <c r="A24" i="42"/>
  <c r="A25" i="42"/>
  <c r="A26" i="42"/>
  <c r="A27" i="42"/>
  <c r="A28" i="42"/>
  <c r="A29" i="42"/>
  <c r="A30" i="42"/>
  <c r="A31" i="42"/>
  <c r="A32" i="42"/>
  <c r="A33" i="42"/>
  <c r="A34" i="42"/>
  <c r="D34" i="42"/>
  <c r="D36" i="42" s="1"/>
  <c r="E34" i="42"/>
  <c r="E127" i="42" s="1"/>
  <c r="A35" i="42"/>
  <c r="F36" i="42"/>
  <c r="A36" i="42"/>
  <c r="A37" i="42"/>
  <c r="A38" i="42"/>
  <c r="A39" i="42"/>
  <c r="F131" i="42"/>
  <c r="E36" i="42" l="1"/>
  <c r="F132" i="42"/>
  <c r="D127" i="42"/>
  <c r="F37" i="42"/>
  <c r="F133" i="42" l="1"/>
  <c r="F1" i="63"/>
  <c r="G33" i="66" l="1"/>
  <c r="F36" i="66"/>
  <c r="E36" i="66"/>
  <c r="G35" i="66"/>
  <c r="G34" i="66"/>
  <c r="G32" i="66"/>
  <c r="G31" i="66"/>
  <c r="G30" i="66"/>
  <c r="G29" i="66"/>
  <c r="G28" i="66"/>
  <c r="G27" i="66"/>
  <c r="G26" i="66"/>
  <c r="G25" i="66"/>
  <c r="G24" i="66"/>
  <c r="G23" i="66"/>
  <c r="G22" i="66"/>
  <c r="G20" i="66"/>
  <c r="G19" i="66"/>
  <c r="G18" i="66"/>
  <c r="G16" i="66"/>
  <c r="G15" i="66"/>
  <c r="G14" i="66"/>
  <c r="G13" i="66"/>
  <c r="G11" i="66"/>
  <c r="E2" i="32"/>
  <c r="G36" i="66" l="1"/>
  <c r="E18" i="61"/>
  <c r="B20" i="71" l="1"/>
  <c r="D23" i="63"/>
  <c r="F17" i="63"/>
  <c r="E16" i="63"/>
  <c r="E33" i="63" s="1"/>
  <c r="D16" i="63"/>
  <c r="D33" i="63" s="1"/>
  <c r="I10" i="30"/>
  <c r="D12" i="40"/>
  <c r="B2" i="33"/>
  <c r="F2" i="6"/>
  <c r="F2" i="5"/>
  <c r="G2" i="30"/>
  <c r="I1" i="6"/>
  <c r="A37" i="53"/>
  <c r="A36" i="53"/>
  <c r="A35" i="53"/>
  <c r="A22" i="33"/>
  <c r="A21" i="33"/>
  <c r="D12" i="33"/>
  <c r="D25" i="33" s="1"/>
  <c r="D20" i="33"/>
  <c r="A18" i="33"/>
  <c r="A14" i="33"/>
  <c r="A13" i="33"/>
  <c r="A12" i="33"/>
  <c r="A11" i="33"/>
  <c r="D1" i="33"/>
  <c r="A2" i="61"/>
  <c r="A2" i="40"/>
  <c r="E17" i="6"/>
  <c r="I17" i="6"/>
  <c r="E17" i="5" s="1"/>
  <c r="I17" i="5" s="1"/>
  <c r="E17" i="30" s="1"/>
  <c r="J17" i="30" s="1"/>
  <c r="F18" i="6"/>
  <c r="D18" i="54"/>
  <c r="D25" i="54"/>
  <c r="D38" i="54"/>
  <c r="D16" i="44"/>
  <c r="B9" i="40" s="1"/>
  <c r="D16" i="45"/>
  <c r="D12" i="46"/>
  <c r="D12" i="52"/>
  <c r="B16" i="40" s="1"/>
  <c r="D20" i="52"/>
  <c r="D18" i="53"/>
  <c r="B17" i="40" s="1"/>
  <c r="D22" i="44"/>
  <c r="D23" i="45"/>
  <c r="D18" i="46"/>
  <c r="D25" i="46" s="1"/>
  <c r="D25" i="53"/>
  <c r="D36" i="52"/>
  <c r="C14" i="6" s="1"/>
  <c r="D31" i="44"/>
  <c r="D16" i="48"/>
  <c r="B13" i="40" s="1"/>
  <c r="D23" i="48"/>
  <c r="D12" i="49"/>
  <c r="D20" i="49"/>
  <c r="D36" i="49"/>
  <c r="D14" i="51"/>
  <c r="D43" i="51" s="1"/>
  <c r="D21" i="51"/>
  <c r="D45" i="42"/>
  <c r="I1" i="5"/>
  <c r="E18" i="53"/>
  <c r="D39" i="54"/>
  <c r="E18" i="54"/>
  <c r="E16" i="44"/>
  <c r="E16" i="45"/>
  <c r="E12" i="46"/>
  <c r="E12" i="52"/>
  <c r="C16" i="40" s="1"/>
  <c r="G18" i="5"/>
  <c r="D32" i="44"/>
  <c r="E16" i="48"/>
  <c r="D38" i="48"/>
  <c r="E12" i="49"/>
  <c r="C14" i="40"/>
  <c r="E14" i="51"/>
  <c r="I16" i="30"/>
  <c r="F18" i="30"/>
  <c r="F21" i="30"/>
  <c r="F22" i="30" s="1"/>
  <c r="I12" i="30"/>
  <c r="E14" i="40" s="1"/>
  <c r="G21" i="30"/>
  <c r="I15" i="30"/>
  <c r="I14" i="30"/>
  <c r="D14" i="30"/>
  <c r="I21" i="30" s="1"/>
  <c r="H21" i="30"/>
  <c r="I11" i="30"/>
  <c r="E12" i="40"/>
  <c r="I8" i="30"/>
  <c r="J1" i="30"/>
  <c r="E26" i="46"/>
  <c r="E41" i="53"/>
  <c r="F19" i="53"/>
  <c r="E39" i="52"/>
  <c r="G18" i="30"/>
  <c r="F17" i="44"/>
  <c r="E33" i="45"/>
  <c r="F17" i="45"/>
  <c r="D10" i="40" s="1"/>
  <c r="E38" i="48"/>
  <c r="F17" i="48"/>
  <c r="F43" i="49"/>
  <c r="F44" i="49" s="1"/>
  <c r="G22" i="30" s="1"/>
  <c r="E39" i="49"/>
  <c r="F13" i="49"/>
  <c r="F46" i="51"/>
  <c r="F47" i="51" s="1"/>
  <c r="F15" i="51"/>
  <c r="G14" i="61" s="1"/>
  <c r="L14" i="61" s="1"/>
  <c r="F13" i="52"/>
  <c r="F42" i="52"/>
  <c r="F43" i="52" s="1"/>
  <c r="I22" i="30" s="1"/>
  <c r="F19" i="54"/>
  <c r="F1" i="49"/>
  <c r="A31" i="49"/>
  <c r="A34" i="49"/>
  <c r="A29" i="49"/>
  <c r="A28" i="49"/>
  <c r="A27" i="49"/>
  <c r="A33" i="49"/>
  <c r="A9" i="49"/>
  <c r="A40" i="49"/>
  <c r="A39" i="49"/>
  <c r="A38" i="49"/>
  <c r="A37" i="49"/>
  <c r="A36" i="49"/>
  <c r="A35" i="49"/>
  <c r="A32" i="49"/>
  <c r="A30" i="49"/>
  <c r="A26" i="49"/>
  <c r="A25" i="49"/>
  <c r="A24" i="49"/>
  <c r="A23" i="49"/>
  <c r="A22" i="49"/>
  <c r="A21" i="49"/>
  <c r="A20" i="49"/>
  <c r="A19" i="49"/>
  <c r="A18" i="49"/>
  <c r="A17" i="49"/>
  <c r="A16" i="49"/>
  <c r="A15" i="49"/>
  <c r="A14" i="49"/>
  <c r="A13" i="49"/>
  <c r="A12" i="49"/>
  <c r="A11" i="49"/>
  <c r="A10" i="49"/>
  <c r="A8" i="49"/>
  <c r="A7" i="49"/>
  <c r="A6" i="49"/>
  <c r="A5" i="49"/>
  <c r="F1" i="46"/>
  <c r="A24" i="46"/>
  <c r="A21" i="46"/>
  <c r="A27" i="46"/>
  <c r="A26" i="46"/>
  <c r="A25" i="46"/>
  <c r="A23" i="46"/>
  <c r="A22" i="46"/>
  <c r="A20" i="46"/>
  <c r="A19" i="46"/>
  <c r="A18" i="46"/>
  <c r="A17" i="46"/>
  <c r="A16" i="46"/>
  <c r="A15" i="46"/>
  <c r="A14" i="46"/>
  <c r="A13" i="46"/>
  <c r="A12" i="46"/>
  <c r="A11" i="46"/>
  <c r="A10" i="46"/>
  <c r="A9" i="46"/>
  <c r="A8" i="46"/>
  <c r="A7" i="46"/>
  <c r="A6" i="46"/>
  <c r="A5" i="46"/>
  <c r="F1" i="53"/>
  <c r="A38" i="53"/>
  <c r="A17" i="53"/>
  <c r="A16" i="53"/>
  <c r="A15" i="53"/>
  <c r="A14" i="53"/>
  <c r="A13" i="53"/>
  <c r="A42" i="53"/>
  <c r="A41" i="53"/>
  <c r="A40" i="53"/>
  <c r="A39" i="53"/>
  <c r="A34" i="53"/>
  <c r="A33" i="53"/>
  <c r="A32" i="53"/>
  <c r="A31" i="53"/>
  <c r="A30" i="53"/>
  <c r="A29" i="53"/>
  <c r="A28" i="53"/>
  <c r="A27" i="53"/>
  <c r="A26" i="53"/>
  <c r="A25" i="53"/>
  <c r="A24" i="53"/>
  <c r="A23" i="53"/>
  <c r="A22" i="53"/>
  <c r="A21" i="53"/>
  <c r="A20" i="53"/>
  <c r="A19" i="53"/>
  <c r="A18" i="53"/>
  <c r="A12" i="53"/>
  <c r="A11" i="53"/>
  <c r="A10" i="53"/>
  <c r="A9" i="53"/>
  <c r="A8" i="53"/>
  <c r="A7" i="53"/>
  <c r="A6" i="53"/>
  <c r="A5" i="53"/>
  <c r="E1" i="32"/>
  <c r="E4" i="32"/>
  <c r="F24" i="50"/>
  <c r="D24" i="50"/>
  <c r="H23" i="50"/>
  <c r="H20" i="50"/>
  <c r="H24" i="50" s="1"/>
  <c r="H21" i="50"/>
  <c r="H22" i="50"/>
  <c r="F1" i="44"/>
  <c r="A33" i="44"/>
  <c r="A32" i="44"/>
  <c r="A31" i="44"/>
  <c r="A30" i="44"/>
  <c r="A29" i="44"/>
  <c r="A28" i="44"/>
  <c r="A27" i="44"/>
  <c r="A26" i="44"/>
  <c r="A25" i="44"/>
  <c r="A24" i="44"/>
  <c r="A23" i="44"/>
  <c r="A22" i="44"/>
  <c r="A21" i="44"/>
  <c r="A20" i="44"/>
  <c r="A19" i="44"/>
  <c r="A18" i="44"/>
  <c r="A17" i="44"/>
  <c r="A16" i="44"/>
  <c r="A15" i="44"/>
  <c r="A14" i="44"/>
  <c r="A13" i="44"/>
  <c r="A12" i="44"/>
  <c r="A11" i="44"/>
  <c r="A10" i="44"/>
  <c r="A9" i="44"/>
  <c r="A8" i="44"/>
  <c r="A7" i="44"/>
  <c r="A6" i="44"/>
  <c r="A5" i="44"/>
  <c r="F1" i="45"/>
  <c r="A34" i="45"/>
  <c r="A33" i="45"/>
  <c r="A32" i="45"/>
  <c r="A31" i="45"/>
  <c r="A30" i="45"/>
  <c r="A29" i="45"/>
  <c r="A28" i="45"/>
  <c r="A27" i="45"/>
  <c r="A26" i="45"/>
  <c r="A25" i="45"/>
  <c r="A24" i="45"/>
  <c r="A23" i="45"/>
  <c r="A22" i="45"/>
  <c r="A21" i="45"/>
  <c r="A20" i="45"/>
  <c r="A19" i="45"/>
  <c r="A18" i="45"/>
  <c r="A17" i="45"/>
  <c r="A16" i="45"/>
  <c r="A15" i="45"/>
  <c r="A14" i="45"/>
  <c r="A13" i="45"/>
  <c r="A12" i="45"/>
  <c r="A11" i="45"/>
  <c r="A10" i="45"/>
  <c r="A9" i="45"/>
  <c r="A8" i="45"/>
  <c r="A7" i="45"/>
  <c r="A6" i="45"/>
  <c r="A5" i="45"/>
  <c r="F1" i="42"/>
  <c r="B19" i="40"/>
  <c r="C19" i="40"/>
  <c r="F19" i="40"/>
  <c r="E19" i="40"/>
  <c r="D19" i="40"/>
  <c r="F1" i="52"/>
  <c r="A34" i="52"/>
  <c r="A30" i="52"/>
  <c r="A29" i="52"/>
  <c r="A32" i="52"/>
  <c r="A40" i="52"/>
  <c r="A39" i="52"/>
  <c r="A38" i="52"/>
  <c r="A37" i="52"/>
  <c r="A36" i="52"/>
  <c r="A35" i="52"/>
  <c r="A33" i="52"/>
  <c r="A31" i="52"/>
  <c r="A28" i="52"/>
  <c r="A27" i="52"/>
  <c r="A26" i="52"/>
  <c r="A25" i="52"/>
  <c r="A24" i="52"/>
  <c r="A22" i="52"/>
  <c r="A21" i="52"/>
  <c r="A20" i="52"/>
  <c r="A19" i="52"/>
  <c r="A18" i="52"/>
  <c r="A17" i="52"/>
  <c r="A16" i="52"/>
  <c r="A15" i="52"/>
  <c r="A14" i="52"/>
  <c r="A13" i="52"/>
  <c r="A12" i="52"/>
  <c r="A11" i="52"/>
  <c r="A10" i="52"/>
  <c r="A8" i="52"/>
  <c r="A7" i="52"/>
  <c r="A6" i="52"/>
  <c r="A5" i="52"/>
  <c r="A25" i="33"/>
  <c r="A23" i="33"/>
  <c r="A20" i="33"/>
  <c r="A19" i="33"/>
  <c r="A17" i="33"/>
  <c r="A16" i="33"/>
  <c r="A15" i="33"/>
  <c r="A10" i="33"/>
  <c r="A9" i="33"/>
  <c r="A8" i="33"/>
  <c r="A7" i="33"/>
  <c r="A6" i="33"/>
  <c r="A5" i="33"/>
  <c r="A4" i="33"/>
  <c r="F1" i="48"/>
  <c r="A36" i="48"/>
  <c r="A33" i="48"/>
  <c r="A39" i="48"/>
  <c r="A38" i="48"/>
  <c r="A37" i="48"/>
  <c r="A35" i="48"/>
  <c r="A34" i="48"/>
  <c r="A32" i="48"/>
  <c r="A31" i="48"/>
  <c r="A30" i="48"/>
  <c r="A29" i="48"/>
  <c r="A28" i="48"/>
  <c r="A27" i="48"/>
  <c r="A25" i="48"/>
  <c r="A26" i="48"/>
  <c r="A24" i="48"/>
  <c r="A23" i="48"/>
  <c r="A22" i="48"/>
  <c r="A21" i="48"/>
  <c r="A20" i="48"/>
  <c r="A19" i="48"/>
  <c r="A18" i="48"/>
  <c r="A17" i="48"/>
  <c r="A16" i="48"/>
  <c r="A15" i="48"/>
  <c r="A14" i="48"/>
  <c r="A13" i="48"/>
  <c r="A12" i="48"/>
  <c r="A11" i="48"/>
  <c r="A10" i="48"/>
  <c r="A9" i="48"/>
  <c r="A8" i="48"/>
  <c r="A7" i="48"/>
  <c r="A6" i="48"/>
  <c r="A5" i="48"/>
  <c r="F1" i="51"/>
  <c r="A38" i="51"/>
  <c r="A37" i="51"/>
  <c r="A36" i="51"/>
  <c r="A35" i="51"/>
  <c r="A34" i="51"/>
  <c r="A31" i="51"/>
  <c r="A24" i="51"/>
  <c r="A39" i="51"/>
  <c r="A44" i="51"/>
  <c r="A43" i="51"/>
  <c r="A42" i="51"/>
  <c r="A41" i="51"/>
  <c r="A40" i="51"/>
  <c r="A33" i="51"/>
  <c r="A32" i="51"/>
  <c r="A30" i="51"/>
  <c r="A29" i="51"/>
  <c r="A28" i="51"/>
  <c r="A27" i="51"/>
  <c r="A26" i="51"/>
  <c r="A25" i="51"/>
  <c r="A23" i="51"/>
  <c r="A22" i="51"/>
  <c r="A21" i="51"/>
  <c r="A20" i="51"/>
  <c r="A19" i="51"/>
  <c r="A18" i="51"/>
  <c r="A17" i="51"/>
  <c r="A16" i="51"/>
  <c r="A15" i="51"/>
  <c r="A14" i="51"/>
  <c r="A13" i="51"/>
  <c r="A12" i="51"/>
  <c r="A11" i="51"/>
  <c r="A10" i="51"/>
  <c r="A9" i="51"/>
  <c r="A8" i="51"/>
  <c r="A7" i="51"/>
  <c r="A6" i="51"/>
  <c r="A5" i="51"/>
  <c r="A40" i="54"/>
  <c r="A39" i="54"/>
  <c r="A38" i="54"/>
  <c r="A37" i="54"/>
  <c r="A36" i="54"/>
  <c r="A35" i="54"/>
  <c r="A34" i="54"/>
  <c r="A33" i="54"/>
  <c r="A32" i="54"/>
  <c r="A31" i="54"/>
  <c r="A30" i="54"/>
  <c r="A29" i="54"/>
  <c r="A28" i="54"/>
  <c r="A27" i="54"/>
  <c r="A26" i="54"/>
  <c r="A25" i="54"/>
  <c r="A24" i="54"/>
  <c r="A23" i="54"/>
  <c r="A22" i="54"/>
  <c r="A21" i="54"/>
  <c r="A20" i="54"/>
  <c r="A19" i="54"/>
  <c r="A18" i="54"/>
  <c r="A17" i="54"/>
  <c r="A16" i="54"/>
  <c r="A15" i="54"/>
  <c r="A14" i="54"/>
  <c r="A13" i="54"/>
  <c r="A12" i="54"/>
  <c r="A11" i="54"/>
  <c r="A10" i="54"/>
  <c r="A9" i="54"/>
  <c r="A8" i="54"/>
  <c r="A7" i="54"/>
  <c r="A6" i="54"/>
  <c r="A5" i="54"/>
  <c r="F1" i="54"/>
  <c r="D40" i="51"/>
  <c r="C13" i="6" s="1"/>
  <c r="G18" i="6"/>
  <c r="D18" i="40"/>
  <c r="D32" i="63"/>
  <c r="E10" i="6" s="1"/>
  <c r="E17" i="40"/>
  <c r="C16" i="6" l="1"/>
  <c r="E16" i="6" s="1"/>
  <c r="I16" i="6" s="1"/>
  <c r="D42" i="51"/>
  <c r="D44" i="51" s="1"/>
  <c r="E21" i="51" s="1"/>
  <c r="B13" i="5" s="1"/>
  <c r="D38" i="49"/>
  <c r="D40" i="49" s="1"/>
  <c r="E20" i="49" s="1"/>
  <c r="C12" i="6"/>
  <c r="H22" i="30"/>
  <c r="D38" i="52"/>
  <c r="D40" i="52" s="1"/>
  <c r="E20" i="52" s="1"/>
  <c r="B14" i="5" s="1"/>
  <c r="D37" i="48"/>
  <c r="E11" i="6" s="1"/>
  <c r="I11" i="6" s="1"/>
  <c r="D39" i="49"/>
  <c r="D26" i="46"/>
  <c r="D34" i="63"/>
  <c r="E23" i="63" s="1"/>
  <c r="E32" i="63" s="1"/>
  <c r="D14" i="40"/>
  <c r="G10" i="61"/>
  <c r="L10" i="61" s="1"/>
  <c r="E9" i="6"/>
  <c r="I9" i="6" s="1"/>
  <c r="D27" i="46"/>
  <c r="E18" i="46" s="1"/>
  <c r="B21" i="32"/>
  <c r="E39" i="54"/>
  <c r="D33" i="45"/>
  <c r="C12" i="40"/>
  <c r="F45" i="49"/>
  <c r="E32" i="44"/>
  <c r="D39" i="52"/>
  <c r="D32" i="45"/>
  <c r="D40" i="53"/>
  <c r="C15" i="6" s="1"/>
  <c r="D39" i="48"/>
  <c r="E23" i="48" s="1"/>
  <c r="D33" i="44"/>
  <c r="E22" i="44" s="1"/>
  <c r="D40" i="54"/>
  <c r="E25" i="54" s="1"/>
  <c r="B16" i="5" s="1"/>
  <c r="D41" i="53"/>
  <c r="F44" i="52"/>
  <c r="C15" i="40"/>
  <c r="E43" i="51"/>
  <c r="F48" i="51"/>
  <c r="D15" i="40"/>
  <c r="G23" i="30"/>
  <c r="E12" i="32" s="1"/>
  <c r="E15" i="32" s="1"/>
  <c r="E12" i="6"/>
  <c r="I12" i="6" s="1"/>
  <c r="D124" i="42"/>
  <c r="C9" i="40"/>
  <c r="B15" i="40"/>
  <c r="B32" i="46"/>
  <c r="D32" i="46" s="1"/>
  <c r="F13" i="46" s="1"/>
  <c r="H6" i="5"/>
  <c r="H6" i="6"/>
  <c r="E18" i="40"/>
  <c r="C10" i="40"/>
  <c r="E8" i="40"/>
  <c r="D17" i="40"/>
  <c r="D18" i="5"/>
  <c r="E16" i="40"/>
  <c r="E13" i="40"/>
  <c r="B11" i="40"/>
  <c r="I10" i="6"/>
  <c r="B18" i="6"/>
  <c r="D16" i="40"/>
  <c r="D18" i="6"/>
  <c r="C11" i="40"/>
  <c r="D9" i="40"/>
  <c r="C18" i="40"/>
  <c r="E7" i="6"/>
  <c r="I7" i="6" s="1"/>
  <c r="B18" i="40"/>
  <c r="D18" i="30"/>
  <c r="I18" i="30"/>
  <c r="C13" i="40"/>
  <c r="F18" i="5"/>
  <c r="E10" i="40"/>
  <c r="H6" i="30"/>
  <c r="G9" i="61" s="1"/>
  <c r="B10" i="40"/>
  <c r="E13" i="6"/>
  <c r="B12" i="40"/>
  <c r="E14" i="6"/>
  <c r="I14" i="6" s="1"/>
  <c r="D13" i="40"/>
  <c r="C17" i="40"/>
  <c r="B14" i="40"/>
  <c r="F23" i="30"/>
  <c r="G11" i="32" s="1"/>
  <c r="G18" i="61" l="1"/>
  <c r="L18" i="61" s="1"/>
  <c r="L9" i="61"/>
  <c r="E40" i="51"/>
  <c r="C13" i="5" s="1"/>
  <c r="B12" i="5"/>
  <c r="E36" i="49"/>
  <c r="C12" i="5" s="1"/>
  <c r="H18" i="5"/>
  <c r="E36" i="52"/>
  <c r="C14" i="5" s="1"/>
  <c r="E14" i="5" s="1"/>
  <c r="I14" i="5" s="1"/>
  <c r="I23" i="30"/>
  <c r="G14" i="32" s="1"/>
  <c r="I14" i="32" s="1"/>
  <c r="E15" i="6"/>
  <c r="I15" i="6" s="1"/>
  <c r="D42" i="53"/>
  <c r="E25" i="53" s="1"/>
  <c r="B15" i="5" s="1"/>
  <c r="E34" i="63"/>
  <c r="F23" i="63" s="1"/>
  <c r="E10" i="5"/>
  <c r="I10" i="5" s="1"/>
  <c r="E31" i="44"/>
  <c r="D34" i="45"/>
  <c r="E23" i="45" s="1"/>
  <c r="E8" i="6"/>
  <c r="I8" i="6" s="1"/>
  <c r="E25" i="46"/>
  <c r="E38" i="54"/>
  <c r="C16" i="5" s="1"/>
  <c r="E37" i="48"/>
  <c r="D126" i="42"/>
  <c r="D128" i="42" s="1"/>
  <c r="E6" i="6"/>
  <c r="I6" i="6" s="1"/>
  <c r="H23" i="30"/>
  <c r="G13" i="32" s="1"/>
  <c r="I13" i="32" s="1"/>
  <c r="I13" i="6"/>
  <c r="E12" i="5"/>
  <c r="I12" i="5" s="1"/>
  <c r="C8" i="40"/>
  <c r="C20" i="40" s="1"/>
  <c r="E20" i="40"/>
  <c r="H18" i="30"/>
  <c r="H18" i="6"/>
  <c r="B8" i="40"/>
  <c r="G14" i="40"/>
  <c r="D8" i="40"/>
  <c r="G16" i="40"/>
  <c r="I12" i="32"/>
  <c r="D14" i="71" s="1"/>
  <c r="G8" i="40"/>
  <c r="H15" i="61" l="1"/>
  <c r="D16" i="71"/>
  <c r="E38" i="52"/>
  <c r="E40" i="52" s="1"/>
  <c r="F20" i="52" s="1"/>
  <c r="B14" i="30" s="1"/>
  <c r="E42" i="51"/>
  <c r="E44" i="51" s="1"/>
  <c r="F21" i="51" s="1"/>
  <c r="B13" i="30" s="1"/>
  <c r="E38" i="49"/>
  <c r="E40" i="49" s="1"/>
  <c r="F20" i="49" s="1"/>
  <c r="B12" i="30" s="1"/>
  <c r="I18" i="6"/>
  <c r="E7" i="36"/>
  <c r="E19" i="36" s="1"/>
  <c r="E21" i="36" s="1"/>
  <c r="D15" i="71"/>
  <c r="E18" i="6"/>
  <c r="E39" i="48"/>
  <c r="F23" i="48" s="1"/>
  <c r="E11" i="5"/>
  <c r="I11" i="5" s="1"/>
  <c r="E16" i="5"/>
  <c r="I16" i="5" s="1"/>
  <c r="E40" i="54"/>
  <c r="F25" i="54" s="1"/>
  <c r="B16" i="30" s="1"/>
  <c r="C18" i="6"/>
  <c r="H10" i="61"/>
  <c r="D7" i="36"/>
  <c r="E32" i="45"/>
  <c r="E27" i="46"/>
  <c r="F18" i="46" s="1"/>
  <c r="E9" i="5"/>
  <c r="I9" i="5" s="1"/>
  <c r="E40" i="53"/>
  <c r="C15" i="5" s="1"/>
  <c r="E45" i="42"/>
  <c r="E124" i="42" s="1"/>
  <c r="E126" i="42" s="1"/>
  <c r="E128" i="42" s="1"/>
  <c r="F45" i="42" s="1"/>
  <c r="E33" i="44"/>
  <c r="F22" i="44" s="1"/>
  <c r="E7" i="5"/>
  <c r="I7" i="5" s="1"/>
  <c r="F32" i="63"/>
  <c r="H14" i="61"/>
  <c r="F7" i="36"/>
  <c r="E13" i="5"/>
  <c r="I13" i="5" s="1"/>
  <c r="G15" i="40"/>
  <c r="G20" i="40" s="1"/>
  <c r="D11" i="40"/>
  <c r="D20" i="40" s="1"/>
  <c r="B20" i="40"/>
  <c r="I11" i="32"/>
  <c r="G15" i="32"/>
  <c r="I22" i="72" s="1"/>
  <c r="A25" i="72" s="1"/>
  <c r="E23" i="40"/>
  <c r="F36" i="52" l="1"/>
  <c r="C14" i="30" s="1"/>
  <c r="F40" i="51"/>
  <c r="C13" i="30" s="1"/>
  <c r="F36" i="49"/>
  <c r="C12" i="30" s="1"/>
  <c r="E12" i="30" s="1"/>
  <c r="J12" i="30" s="1"/>
  <c r="D13" i="71"/>
  <c r="F124" i="42"/>
  <c r="F126" i="42" s="1"/>
  <c r="F39" i="42" s="1"/>
  <c r="B18" i="5"/>
  <c r="F18" i="36"/>
  <c r="F19" i="36" s="1"/>
  <c r="F21" i="36" s="1"/>
  <c r="D9" i="36"/>
  <c r="D18" i="36" s="1"/>
  <c r="D19" i="36" s="1"/>
  <c r="D21" i="36" s="1"/>
  <c r="F31" i="44"/>
  <c r="F25" i="46"/>
  <c r="F37" i="48"/>
  <c r="E15" i="5"/>
  <c r="I15" i="5" s="1"/>
  <c r="F38" i="54"/>
  <c r="C16" i="30" s="1"/>
  <c r="F19" i="63"/>
  <c r="E42" i="53"/>
  <c r="F25" i="53" s="1"/>
  <c r="B15" i="30" s="1"/>
  <c r="E8" i="5"/>
  <c r="I8" i="5" s="1"/>
  <c r="E34" i="45"/>
  <c r="F23" i="45" s="1"/>
  <c r="C7" i="36"/>
  <c r="C19" i="36" s="1"/>
  <c r="C21" i="36" s="1"/>
  <c r="I15" i="32"/>
  <c r="H9" i="61"/>
  <c r="H18" i="61" s="1"/>
  <c r="F23" i="40"/>
  <c r="G23" i="40" s="1"/>
  <c r="F38" i="52" l="1"/>
  <c r="F15" i="52" s="1"/>
  <c r="F42" i="51"/>
  <c r="F16" i="51" s="1"/>
  <c r="F38" i="49"/>
  <c r="F15" i="49" s="1"/>
  <c r="E6" i="5"/>
  <c r="E18" i="5" s="1"/>
  <c r="F8" i="40"/>
  <c r="F40" i="53"/>
  <c r="C15" i="30" s="1"/>
  <c r="F18" i="44"/>
  <c r="F21" i="54"/>
  <c r="F18" i="40"/>
  <c r="F14" i="46"/>
  <c r="F32" i="45"/>
  <c r="F12" i="40"/>
  <c r="E10" i="30"/>
  <c r="J10" i="30" s="1"/>
  <c r="C18" i="5"/>
  <c r="F19" i="48"/>
  <c r="C22" i="36"/>
  <c r="F16" i="40"/>
  <c r="E14" i="30"/>
  <c r="J14" i="30" s="1"/>
  <c r="F15" i="40"/>
  <c r="E13" i="30"/>
  <c r="J13" i="30" s="1"/>
  <c r="F14" i="40"/>
  <c r="K18" i="61" l="1"/>
  <c r="I6" i="5"/>
  <c r="I18" i="5" s="1"/>
  <c r="B18" i="30"/>
  <c r="E8" i="30"/>
  <c r="F19" i="45"/>
  <c r="F9" i="40"/>
  <c r="E7" i="30"/>
  <c r="J7" i="30" s="1"/>
  <c r="F13" i="40"/>
  <c r="E11" i="30"/>
  <c r="J11" i="30" s="1"/>
  <c r="F11" i="40"/>
  <c r="E9" i="30"/>
  <c r="J9" i="30" s="1"/>
  <c r="F21" i="53"/>
  <c r="E16" i="30"/>
  <c r="J16" i="30" s="1"/>
  <c r="E6" i="30" l="1"/>
  <c r="J6" i="30" s="1"/>
  <c r="J8" i="30"/>
  <c r="F17" i="40"/>
  <c r="E15" i="30"/>
  <c r="J15" i="30" s="1"/>
  <c r="F10" i="40"/>
  <c r="C18" i="30"/>
  <c r="F20" i="40" l="1"/>
  <c r="E18" i="30"/>
  <c r="J18" i="30" s="1"/>
</calcChain>
</file>

<file path=xl/sharedStrings.xml><?xml version="1.0" encoding="utf-8"?>
<sst xmlns="http://schemas.openxmlformats.org/spreadsheetml/2006/main" count="1227" uniqueCount="781">
  <si>
    <t xml:space="preserve"> </t>
  </si>
  <si>
    <t>TO THE COUNTY BOARD AND COUNTY CLERK OF</t>
  </si>
  <si>
    <t>General</t>
  </si>
  <si>
    <t>Bond</t>
  </si>
  <si>
    <t>Special Building</t>
  </si>
  <si>
    <t>Depreciation</t>
  </si>
  <si>
    <t>Employee Benefit</t>
  </si>
  <si>
    <t>Contingency</t>
  </si>
  <si>
    <t>Activities</t>
  </si>
  <si>
    <t>School Lunch</t>
  </si>
  <si>
    <t>Cooperative</t>
  </si>
  <si>
    <t>TOTAL ALL FUNDS</t>
  </si>
  <si>
    <t>PERSONAL AND REAL PROPERTY TAX RECAP</t>
  </si>
  <si>
    <t>BUDGET STATEMENT AND CERTIFICATION OF TAX</t>
  </si>
  <si>
    <t>General Fund</t>
  </si>
  <si>
    <r>
      <t xml:space="preserve">TOTAL
BEGINNING
BALANCE
</t>
    </r>
    <r>
      <rPr>
        <sz val="7"/>
        <rFont val="Arial"/>
        <family val="2"/>
      </rPr>
      <t>(Column 1)</t>
    </r>
  </si>
  <si>
    <r>
      <t xml:space="preserve">PERSONAL
AND REAL
PROPERTY
TAXES
</t>
    </r>
    <r>
      <rPr>
        <sz val="7"/>
        <rFont val="Arial"/>
        <family val="2"/>
      </rPr>
      <t>(Column 3)</t>
    </r>
  </si>
  <si>
    <r>
      <t>TOTAL
BUDGET OF
DISBURSEMENTS
&amp; TRANSFERS -
SPECIAL
EDUCATION</t>
    </r>
    <r>
      <rPr>
        <b/>
        <sz val="7"/>
        <rFont val="Arial"/>
        <family val="2"/>
      </rPr>
      <t xml:space="preserve">
</t>
    </r>
    <r>
      <rPr>
        <sz val="7"/>
        <rFont val="Arial"/>
        <family val="2"/>
      </rPr>
      <t>(Column 5)</t>
    </r>
  </si>
  <si>
    <r>
      <t>TOTAL
BUDGET OF
DISBURSEMENTS
&amp; TRANSFERS -
NON-SPECIAL
EDUCATION</t>
    </r>
    <r>
      <rPr>
        <b/>
        <sz val="7"/>
        <rFont val="Arial"/>
        <family val="2"/>
      </rPr>
      <t xml:space="preserve">
</t>
    </r>
    <r>
      <rPr>
        <sz val="7"/>
        <rFont val="Arial"/>
        <family val="2"/>
      </rPr>
      <t>(Column 6)</t>
    </r>
  </si>
  <si>
    <r>
      <t xml:space="preserve">TOTAL
BUDGET OF
DISBURSEMENTS
&amp; TRANSFERS
</t>
    </r>
    <r>
      <rPr>
        <sz val="7"/>
        <rFont val="Arial"/>
        <family val="2"/>
      </rPr>
      <t>(Col 5 + Col 6)</t>
    </r>
    <r>
      <rPr>
        <b/>
        <sz val="8"/>
        <rFont val="Arial"/>
        <family val="2"/>
      </rPr>
      <t xml:space="preserve">
</t>
    </r>
    <r>
      <rPr>
        <sz val="7"/>
        <rFont val="Arial"/>
        <family val="2"/>
      </rPr>
      <t>(Column 7)</t>
    </r>
  </si>
  <si>
    <r>
      <t>TOTAL
DISBURSEMENTS
&amp; TRANSFERS -
SPECIAL
EDUCATION</t>
    </r>
    <r>
      <rPr>
        <b/>
        <sz val="7"/>
        <rFont val="Arial"/>
        <family val="2"/>
      </rPr>
      <t xml:space="preserve">
</t>
    </r>
    <r>
      <rPr>
        <sz val="7"/>
        <rFont val="Arial"/>
        <family val="2"/>
      </rPr>
      <t>(Column 5)</t>
    </r>
  </si>
  <si>
    <t>General
Fund</t>
  </si>
  <si>
    <t>PERSONAL AND REAL PROPERTY TAXES FROM COLUMN 3 (Line A)</t>
  </si>
  <si>
    <t>CORRESPONDENCE INFORMATION</t>
  </si>
  <si>
    <t>BOARD CHAIRPERSON</t>
  </si>
  <si>
    <t>PREPARER</t>
  </si>
  <si>
    <r>
      <t>TOTAL
DISBURSEMENTS
&amp; TRANSFERS -
NON-SPECIAL
EDUCATION</t>
    </r>
    <r>
      <rPr>
        <b/>
        <sz val="7"/>
        <rFont val="Arial"/>
        <family val="2"/>
      </rPr>
      <t xml:space="preserve">
</t>
    </r>
    <r>
      <rPr>
        <sz val="7"/>
        <rFont val="Arial"/>
        <family val="2"/>
      </rPr>
      <t>(Column 6)</t>
    </r>
  </si>
  <si>
    <r>
      <t xml:space="preserve">TOTAL
DISBURSEMENTS
&amp; TRANSFERS
</t>
    </r>
    <r>
      <rPr>
        <sz val="8"/>
        <rFont val="Arial"/>
        <family val="2"/>
      </rPr>
      <t>(Col 5 + Col 6)</t>
    </r>
    <r>
      <rPr>
        <b/>
        <sz val="8"/>
        <rFont val="Arial"/>
        <family val="2"/>
      </rPr>
      <t xml:space="preserve">
</t>
    </r>
    <r>
      <rPr>
        <sz val="7"/>
        <rFont val="Arial"/>
        <family val="2"/>
      </rPr>
      <t>(Column 7)</t>
    </r>
  </si>
  <si>
    <t xml:space="preserve">
</t>
  </si>
  <si>
    <r>
      <t>SCHOOL DISTRICT</t>
    </r>
    <r>
      <rPr>
        <b/>
        <sz val="14"/>
        <rFont val="Arial"/>
        <family val="2"/>
      </rPr>
      <t xml:space="preserve"> BUDGET FORM</t>
    </r>
  </si>
  <si>
    <t>Total All Funds</t>
  </si>
  <si>
    <r>
      <t xml:space="preserve">TOTAL
ENDING
BALANCE
</t>
    </r>
    <r>
      <rPr>
        <sz val="8"/>
        <rFont val="Arial"/>
        <family val="2"/>
      </rPr>
      <t>(Col 4 - Col 7)</t>
    </r>
    <r>
      <rPr>
        <b/>
        <sz val="8"/>
        <rFont val="Arial"/>
        <family val="2"/>
      </rPr>
      <t xml:space="preserve">
</t>
    </r>
    <r>
      <rPr>
        <sz val="7"/>
        <rFont val="Arial"/>
        <family val="2"/>
      </rPr>
      <t>(Column 8)</t>
    </r>
  </si>
  <si>
    <t xml:space="preserve">
All Other Purposes</t>
  </si>
  <si>
    <t xml:space="preserve">
TOTAL</t>
  </si>
  <si>
    <t>AMOUNT OF PERSONAL AND
REAL PROPERTY TAX REQUIRED FOR:</t>
  </si>
  <si>
    <t>Special Building Fund</t>
  </si>
  <si>
    <r>
      <t xml:space="preserve">Bond Fund(s)  </t>
    </r>
    <r>
      <rPr>
        <i/>
        <sz val="10"/>
        <rFont val="Arial"/>
        <family val="2"/>
      </rPr>
      <t>[If More Than 1 Bond Fund - Total All Together]</t>
    </r>
  </si>
  <si>
    <t xml:space="preserve">     Principal</t>
  </si>
  <si>
    <t xml:space="preserve">     Interest</t>
  </si>
  <si>
    <r>
      <t xml:space="preserve">TOTAL AVAILABLE RESOURCES BEFORE PROPERTY TAXES </t>
    </r>
    <r>
      <rPr>
        <sz val="8"/>
        <rFont val="Arial"/>
        <family val="2"/>
      </rPr>
      <t>(Including Beginning Balances)</t>
    </r>
    <r>
      <rPr>
        <b/>
        <sz val="7"/>
        <rFont val="Arial"/>
        <family val="2"/>
      </rPr>
      <t xml:space="preserve">
</t>
    </r>
    <r>
      <rPr>
        <sz val="7"/>
        <rFont val="Arial"/>
        <family val="2"/>
      </rPr>
      <t>(Column 2)</t>
    </r>
  </si>
  <si>
    <r>
      <t>TOTAL
RESOURCES
AVAILABLE</t>
    </r>
    <r>
      <rPr>
        <b/>
        <sz val="7"/>
        <rFont val="Arial"/>
        <family val="2"/>
      </rPr>
      <t xml:space="preserve">
</t>
    </r>
    <r>
      <rPr>
        <sz val="7"/>
        <rFont val="Arial"/>
        <family val="2"/>
      </rPr>
      <t>(Col 2 + Col 3)</t>
    </r>
    <r>
      <rPr>
        <b/>
        <sz val="7"/>
        <rFont val="Arial"/>
        <family val="2"/>
      </rPr>
      <t xml:space="preserve">
</t>
    </r>
    <r>
      <rPr>
        <sz val="7"/>
        <rFont val="Arial"/>
        <family val="2"/>
      </rPr>
      <t>(Column 4)</t>
    </r>
  </si>
  <si>
    <t>Special
Building 
Fund</t>
  </si>
  <si>
    <r>
      <t xml:space="preserve">Bond
Fund(s)
</t>
    </r>
    <r>
      <rPr>
        <sz val="8"/>
        <rFont val="Arial"/>
        <family val="2"/>
      </rPr>
      <t xml:space="preserve">[Total Of </t>
    </r>
    <r>
      <rPr>
        <u/>
        <sz val="8"/>
        <rFont val="Arial"/>
        <family val="2"/>
      </rPr>
      <t xml:space="preserve">All
</t>
    </r>
    <r>
      <rPr>
        <sz val="8"/>
        <rFont val="Arial"/>
        <family val="2"/>
      </rPr>
      <t>Bond Funds]</t>
    </r>
  </si>
  <si>
    <t xml:space="preserve">County-District #  </t>
  </si>
  <si>
    <t>Line
No.</t>
  </si>
  <si>
    <t>Repairs to Infrastructure Damaged by a Natural Disaster:  (List repair)</t>
  </si>
  <si>
    <t>Exclusions:</t>
  </si>
  <si>
    <r>
      <t xml:space="preserve">NECESSARY
CASH RESERVE
</t>
    </r>
    <r>
      <rPr>
        <sz val="7"/>
        <rFont val="Arial"/>
        <family val="2"/>
      </rPr>
      <t>(Column 8)</t>
    </r>
  </si>
  <si>
    <r>
      <t xml:space="preserve">TOTAL REQUIREMENTS
</t>
    </r>
    <r>
      <rPr>
        <sz val="8"/>
        <rFont val="Arial"/>
        <family val="2"/>
      </rPr>
      <t>(Col 7 + Col 8)</t>
    </r>
    <r>
      <rPr>
        <b/>
        <sz val="8"/>
        <rFont val="Arial"/>
        <family val="2"/>
      </rPr>
      <t xml:space="preserve">
</t>
    </r>
    <r>
      <rPr>
        <sz val="7"/>
        <rFont val="Arial"/>
        <family val="2"/>
      </rPr>
      <t>(Column 9)</t>
    </r>
  </si>
  <si>
    <t>NOTICE OF BUDGET HEARING AND BUDGET SUMMARY</t>
  </si>
  <si>
    <t>Actual
Disbursements &amp; Transfers</t>
  </si>
  <si>
    <t>Actual/Estimated
Disbursements &amp;
Transfers</t>
  </si>
  <si>
    <t>Budgeted
Disbursements &amp; Transfers</t>
  </si>
  <si>
    <t>Total</t>
  </si>
  <si>
    <t xml:space="preserve">FUNDS
</t>
  </si>
  <si>
    <t>TOTALS</t>
  </si>
  <si>
    <t xml:space="preserve"> BUDGET STATEMENT AND CERTIFICATION OF TAX</t>
  </si>
  <si>
    <t>GENERAL FUND</t>
  </si>
  <si>
    <t>DISBURSEMENTS &amp; TRANSFERS</t>
  </si>
  <si>
    <t>All Instruction</t>
  </si>
  <si>
    <t>Support Services - Staff</t>
  </si>
  <si>
    <t>Board of Education</t>
  </si>
  <si>
    <t>Executive Administration Services</t>
  </si>
  <si>
    <t>Office of the Principal</t>
  </si>
  <si>
    <t>General Administration - Business Services</t>
  </si>
  <si>
    <t>Vehicle Acquisition &amp; Maintenance</t>
  </si>
  <si>
    <t>Maintenance and Operation of Building(s) &amp; Site(s)</t>
  </si>
  <si>
    <t>Community Services</t>
  </si>
  <si>
    <t>State Categorical Programs</t>
  </si>
  <si>
    <t>Debt Services</t>
  </si>
  <si>
    <t>Transfers to __________________________  Fund</t>
  </si>
  <si>
    <t>Interfund Loan/Repayment to ______________ Fund</t>
  </si>
  <si>
    <t>Total Disbursements &amp; Transfers (Including SPED)</t>
  </si>
  <si>
    <t>Total Special Education Disbursements</t>
  </si>
  <si>
    <t>Total Non-Special Education Disbursements &amp; Transfers</t>
  </si>
  <si>
    <t>TOTAL BUDGET OF DISBURSEMENTS &amp; TRANSFERS (Including SPED)</t>
  </si>
  <si>
    <t>NECESSARY CASH RESERVE</t>
  </si>
  <si>
    <t>TOTAL REQUIREMENTS</t>
  </si>
  <si>
    <t>Cash Balance, 9-1</t>
  </si>
  <si>
    <t>Investments, 9-1</t>
  </si>
  <si>
    <t>County Treasurer's Balance, 9-1</t>
  </si>
  <si>
    <t>Total Beginning Balance</t>
  </si>
  <si>
    <t>LOCAL SOURCES</t>
  </si>
  <si>
    <t>Carline Tax</t>
  </si>
  <si>
    <t>Public Power District Sales Tax</t>
  </si>
  <si>
    <t>Motor Vehicle Taxes</t>
  </si>
  <si>
    <t>Tuition Received from Other Districts</t>
  </si>
  <si>
    <t>Tuition Received from Individuals</t>
  </si>
  <si>
    <t>Other Tuition</t>
  </si>
  <si>
    <t>Transportation Received from Other Districts</t>
  </si>
  <si>
    <t>Transportation Received from Individuals</t>
  </si>
  <si>
    <t>Interest</t>
  </si>
  <si>
    <t>Local License Fees/Court Fines</t>
  </si>
  <si>
    <t>Community Service Activities</t>
  </si>
  <si>
    <t>Other Local Receipts</t>
  </si>
  <si>
    <t>COUNTY AND ESU SOURCES</t>
  </si>
  <si>
    <t>Fines and License Fees</t>
  </si>
  <si>
    <t>Other County Sources</t>
  </si>
  <si>
    <t>ESU Receipts</t>
  </si>
  <si>
    <t>STATE SOURCES</t>
  </si>
  <si>
    <t>Special Education Programs</t>
  </si>
  <si>
    <t>Special Education Transportation</t>
  </si>
  <si>
    <t>Homestead Exemption</t>
  </si>
  <si>
    <t>Payments for High Ability Learners</t>
  </si>
  <si>
    <t>Payments for Wards of the State or Court</t>
  </si>
  <si>
    <t>Pro-Rate Motor Vehicles</t>
  </si>
  <si>
    <t>Other State Appropriations</t>
  </si>
  <si>
    <t>State Apportionment</t>
  </si>
  <si>
    <t>Other State Receipts</t>
  </si>
  <si>
    <t>FEDERAL SOURCES</t>
  </si>
  <si>
    <t>Medicaid in Public Schools</t>
  </si>
  <si>
    <t>Medicaid Administrative Activities in Public Schools</t>
  </si>
  <si>
    <t>Title 8 (Impact Aid)</t>
  </si>
  <si>
    <t>Other Federal Non-Categorical Receipts</t>
  </si>
  <si>
    <t>Vocational Education (Carl Perkins)</t>
  </si>
  <si>
    <t>Grants from Corporations &amp; Other Private Interests</t>
  </si>
  <si>
    <t>NON-REVENUE SOURCES</t>
  </si>
  <si>
    <t>Tax Anticipation Notes</t>
  </si>
  <si>
    <t>Long Term Loans</t>
  </si>
  <si>
    <t>Insurance Adjustments</t>
  </si>
  <si>
    <t>Sale of Property</t>
  </si>
  <si>
    <t>Transfers from _______________________ Fund</t>
  </si>
  <si>
    <t>Other Non-Revenue Receipts</t>
  </si>
  <si>
    <t>Interfund Loan/Repayment From ___________ Fund</t>
  </si>
  <si>
    <t>Total Available Resources Before Property Taxes</t>
  </si>
  <si>
    <t>Personal and Real Property Taxes</t>
  </si>
  <si>
    <t>TOTAL RESOURCES AVAILABLE</t>
  </si>
  <si>
    <t>Less: Disbursements &amp; Transfers</t>
  </si>
  <si>
    <t>BALANCE FORWARD</t>
  </si>
  <si>
    <t>PROPERTY TAX RECAP</t>
  </si>
  <si>
    <t>DEPRECIATION FUND</t>
  </si>
  <si>
    <t>Re-Appropriated Funds</t>
  </si>
  <si>
    <t>Transfers to General Fund</t>
  </si>
  <si>
    <t>Total Disbursements &amp; Transfers</t>
  </si>
  <si>
    <t>TOTAL BUDGET OF DISBURSEMENTS &amp; TRANSFERS</t>
  </si>
  <si>
    <t>Transfers from General Fund</t>
  </si>
  <si>
    <t>Less:  Disbursements &amp; Transfers</t>
  </si>
  <si>
    <t>NOTE:  To present a balanced budget, TOTAL RESOURCES AVAILABLE on line 27 must agree with TOTAL REQUIREMENTS on line 14 in the Adopted Column.</t>
  </si>
  <si>
    <t>Budget Form - SD</t>
  </si>
  <si>
    <t>EMPLOYEE BENEFIT FUND</t>
  </si>
  <si>
    <t>Note:  To present a balanced budget, TOTAL RESOURCES AVAILABLE on line 28 must agree with TOTAL REQUIREMENTS on line 15 in the Adopted Column.</t>
  </si>
  <si>
    <t>CONTINGENCY FUND</t>
  </si>
  <si>
    <t>Legal Services</t>
  </si>
  <si>
    <t>Judgments/Settlements</t>
  </si>
  <si>
    <t>x .05 =</t>
  </si>
  <si>
    <t>(Total Budget of Disbursements &amp; Transfers-General Fund)</t>
  </si>
  <si>
    <t>Note:  To present a balanced budget, TOTAL RESOURCES AVAILABLE on line 21 must agree with TOTAL REQUIREMENTS on line 10 in the Adopted Column.</t>
  </si>
  <si>
    <t>ACTIVITIES FUND</t>
  </si>
  <si>
    <t>Activities Receipts</t>
  </si>
  <si>
    <t>NOTE:  To present a balanced budget, TOTAL RESOURCES AVAILABLE on line 28 must agree with TOTAL REQUIREMENTS on line 15 in the Adopted Column.</t>
  </si>
  <si>
    <t>Salaries</t>
  </si>
  <si>
    <t>Employee Benefits</t>
  </si>
  <si>
    <t>Purchased Services</t>
  </si>
  <si>
    <t>Supplies &amp; Materials (Excluding Food)</t>
  </si>
  <si>
    <t>Food</t>
  </si>
  <si>
    <t>Capital Outlay (New &amp; Replacement)</t>
  </si>
  <si>
    <t>Sale of Lunches/Milk</t>
  </si>
  <si>
    <t>State Reimbursement</t>
  </si>
  <si>
    <t>Federal Reimbursement</t>
  </si>
  <si>
    <t>NOTE:  To present a balanced budget, TOTAL RESOURCES AVAILABLE on line 33 must agree with TOTAL REQUIREMENTS on line 15 in the Adopted Column.</t>
  </si>
  <si>
    <t>Page 14</t>
  </si>
  <si>
    <t>BOND FUND</t>
  </si>
  <si>
    <t>Bond - Refunded</t>
  </si>
  <si>
    <t>Bond - Interest</t>
  </si>
  <si>
    <t>Interfund Loan/Repayment To _____________ Fund</t>
  </si>
  <si>
    <t>County Treasurers Balance, 9-1</t>
  </si>
  <si>
    <t>Pro-Rate Motor Vehicle</t>
  </si>
  <si>
    <t>Sales of Bonds (Re-funding)</t>
  </si>
  <si>
    <t>1.  Tax From Line 33</t>
  </si>
  <si>
    <t>Note:  To present a balanced budget, TOTAL RESOURCES AVAILABLE on line 34 must agree with TOTAL REQUIREMENTS on line 11 in the Adopted Column.</t>
  </si>
  <si>
    <t>The district officers of any school district in Nebraska shall have power, on the terms and conditions set forth in sections 10-702</t>
  </si>
  <si>
    <t>to 10-716, to issue the bonds of the district for the purpose of (1) purchasing a site for and erecting thereon a schoolhouse or</t>
  </si>
  <si>
    <t>schoolhouses or a teacherage or teacherages, or for such purchase or erection, or purchasing an existing building or buildings</t>
  </si>
  <si>
    <t>for use as a schoolhouse or schoolhouses, including the site or sites upon which such building or buildings are located, and</t>
  </si>
  <si>
    <t>furnishing the same, in such district, (2) retiring registered warrants, and (3) paying for additions to or repairs for a schoolhouse</t>
  </si>
  <si>
    <t>or schoolhouses or a teacherage or teacherages.</t>
  </si>
  <si>
    <t>Fiscal Year</t>
  </si>
  <si>
    <t>Principal</t>
  </si>
  <si>
    <t>Total
All Years</t>
  </si>
  <si>
    <t>SPECIAL BUILDING FUND</t>
  </si>
  <si>
    <t>Capital Outlay (New Only)</t>
  </si>
  <si>
    <t>Site Acquisition &amp; Improvements</t>
  </si>
  <si>
    <t>Building Acquisition &amp; Improvement</t>
  </si>
  <si>
    <t>Loan Repayment</t>
  </si>
  <si>
    <t>Carlline Tax</t>
  </si>
  <si>
    <t>Total Federal Receipts</t>
  </si>
  <si>
    <t>Sale of Bonds</t>
  </si>
  <si>
    <t>1.  Tax From Line 37</t>
  </si>
  <si>
    <t>Note:  To present a balanced budget, TOTAL RESOURCES AVAILABLE on line 38 must agree with TOTAL REQUIREMENTS on line 12 in the Adopted Column.</t>
  </si>
  <si>
    <t>Building &amp; Site Improvement</t>
  </si>
  <si>
    <t xml:space="preserve">  LOCAL SOURCES</t>
  </si>
  <si>
    <t xml:space="preserve">  STATE SOURCES</t>
  </si>
  <si>
    <t>Page 12</t>
  </si>
  <si>
    <t>COOPERATIVE FUND</t>
  </si>
  <si>
    <t>DISBURSEMENTS</t>
  </si>
  <si>
    <t>Federal Programs</t>
  </si>
  <si>
    <t>Total Disbursements</t>
  </si>
  <si>
    <t>TOTAL BUDGET OF DISBURSEMENTS</t>
  </si>
  <si>
    <t>Tuition Received from Districts</t>
  </si>
  <si>
    <t>State Non-Categorical Programs</t>
  </si>
  <si>
    <t>Less:  Disbursements</t>
  </si>
  <si>
    <t>NOTE:  Pages should only be filled out by the school acting as the fiscal agent for the Cooperative.  All schools show payment for services in the General Fund.</t>
  </si>
  <si>
    <t>Note:  To present a balanced budget, TOTAL RESOURCES AVAILABLE on line 34 must agree with TOTAL REQUIREMENTS on line 17 in the Adopted Column.</t>
  </si>
  <si>
    <t>Page 16</t>
  </si>
  <si>
    <t>Page 7</t>
  </si>
  <si>
    <r>
      <t>County-District #</t>
    </r>
    <r>
      <rPr>
        <sz val="8"/>
        <rFont val="Arial"/>
        <family val="2"/>
      </rPr>
      <t xml:space="preserve">  </t>
    </r>
  </si>
  <si>
    <t>County-District #:</t>
  </si>
  <si>
    <t>Name of School:</t>
  </si>
  <si>
    <t>Name of County:</t>
  </si>
  <si>
    <t>Class:</t>
  </si>
  <si>
    <t>Hearing Held On:</t>
  </si>
  <si>
    <t>USEFUL INFORMATION</t>
  </si>
  <si>
    <t xml:space="preserve">  The Basic Data Input Area is designed to help common information flow throughout the Budget Form.</t>
  </si>
  <si>
    <t>Cover Page - Page 1</t>
  </si>
  <si>
    <t xml:space="preserve">  Beginning Balances.  We have built into the spreadsheet a comparison between these two numbers.</t>
  </si>
  <si>
    <t xml:space="preserve">  balance forward.</t>
  </si>
  <si>
    <t>Moving From Page to Page:</t>
  </si>
  <si>
    <t xml:space="preserve">  There are several ways to move around your budget form.  You can hold down the CTRL and hit either </t>
  </si>
  <si>
    <t xml:space="preserve">  Page Down (Moves you ahead a sheet) or Page Up (Moves you to previous sheet).</t>
  </si>
  <si>
    <t>I Want to See Descriptions on Left When Inputting Numbers in Budget Column:</t>
  </si>
  <si>
    <t>The Cell Is Locked:</t>
  </si>
  <si>
    <t xml:space="preserve">  UNDER NO CIRCUMSTANCES WILL PASSWORDS BE GIVEN OUT.  Either the cell is locked because</t>
  </si>
  <si>
    <t xml:space="preserve">  it contains a formula or you are trying to input information in the wrong cell.</t>
  </si>
  <si>
    <t>You Note Any Errors Or Have Any Problems:</t>
  </si>
  <si>
    <t xml:space="preserve">  We have tested this spreadsheet through various methods to help identify any problem areas and to ensure</t>
  </si>
  <si>
    <t xml:space="preserve">  formulas are correct.  However, we cannot account for all the variables that occur with each individual budget.</t>
  </si>
  <si>
    <t xml:space="preserve">  If you feel there is an error in a formula please contact us immediately so we can go over the problem(s) </t>
  </si>
  <si>
    <t xml:space="preserve">  and if necessary correct the situation.</t>
  </si>
  <si>
    <t xml:space="preserve">  All of your comments or ideas to better the budget form are taken into consideration.  Please feel free</t>
  </si>
  <si>
    <t xml:space="preserve">  process and wish to make any improvements that would make the spreadsheet more user friendly.</t>
  </si>
  <si>
    <r>
      <t xml:space="preserve">  If these two numbers </t>
    </r>
    <r>
      <rPr>
        <b/>
        <sz val="10"/>
        <rFont val="Arial"/>
        <family val="2"/>
      </rPr>
      <t>do not agree</t>
    </r>
    <r>
      <rPr>
        <sz val="10"/>
        <rFont val="Arial"/>
        <family val="2"/>
      </rPr>
      <t xml:space="preserve"> a statement will appear indicating it must equal prior year</t>
    </r>
  </si>
  <si>
    <r>
      <t xml:space="preserve">Worksheet Pages - </t>
    </r>
    <r>
      <rPr>
        <b/>
        <i/>
        <sz val="10"/>
        <color indexed="12"/>
        <rFont val="Arial"/>
        <family val="2"/>
      </rPr>
      <t>FOR YOUR USE ONLY</t>
    </r>
    <r>
      <rPr>
        <b/>
        <sz val="10"/>
        <color indexed="10"/>
        <rFont val="Arial"/>
        <family val="2"/>
      </rPr>
      <t xml:space="preserve"> - </t>
    </r>
    <r>
      <rPr>
        <b/>
        <u/>
        <sz val="10"/>
        <color indexed="10"/>
        <rFont val="Arial"/>
        <family val="2"/>
      </rPr>
      <t>NOT TO BE SUBMITTED TO THE STATE</t>
    </r>
  </si>
  <si>
    <r>
      <t xml:space="preserve">  to </t>
    </r>
    <r>
      <rPr>
        <sz val="10"/>
        <color indexed="12"/>
        <rFont val="Arial"/>
        <family val="2"/>
      </rPr>
      <t xml:space="preserve">contact us at (402) 471-2111 </t>
    </r>
    <r>
      <rPr>
        <sz val="10"/>
        <rFont val="Arial"/>
        <family val="2"/>
      </rPr>
      <t>with these items.  We make this available to you to HELP in the budget</t>
    </r>
  </si>
  <si>
    <t xml:space="preserve">  your use; however, you do not have to use them.  For more information about the worksheets, see </t>
  </si>
  <si>
    <t xml:space="preserve">  whatever rows are above your active cell and also whatever columns are to the left of your active cell.</t>
  </si>
  <si>
    <t xml:space="preserve">  By choosing the option again it will turn the option off.</t>
  </si>
  <si>
    <t xml:space="preserve">  </t>
  </si>
  <si>
    <r>
      <t xml:space="preserve">  A complete and accurate budget should have the prior year Balance Forward </t>
    </r>
    <r>
      <rPr>
        <b/>
        <sz val="10"/>
        <rFont val="Arial"/>
        <family val="2"/>
      </rPr>
      <t>equal</t>
    </r>
    <r>
      <rPr>
        <sz val="10"/>
        <rFont val="Arial"/>
        <family val="2"/>
      </rPr>
      <t xml:space="preserve"> Total of </t>
    </r>
  </si>
  <si>
    <t xml:space="preserve">  The Total Property Tax Requirement is carried forward from Page 2; however, you will need to input</t>
  </si>
  <si>
    <t xml:space="preserve">  Outstanding Bonded Indebtedness - if you complete the worksheet pages this will fill in automatically.</t>
  </si>
  <si>
    <t xml:space="preserve">  how much of that tax request is for Principal and Interest on Bonds.</t>
  </si>
  <si>
    <t xml:space="preserve">  We have also built in a comparison between the Total Requirement and Total Resources Available.</t>
  </si>
  <si>
    <t xml:space="preserve">  "Budget Not Balanced".</t>
  </si>
  <si>
    <r>
      <t xml:space="preserve">  </t>
    </r>
    <r>
      <rPr>
        <b/>
        <i/>
        <u/>
        <sz val="10"/>
        <rFont val="Times New Roman"/>
        <family val="1"/>
      </rPr>
      <t>automatically for you.</t>
    </r>
  </si>
  <si>
    <t xml:space="preserve">Day of month:  </t>
  </si>
  <si>
    <t xml:space="preserve">Month:  </t>
  </si>
  <si>
    <t xml:space="preserve">Year:  </t>
  </si>
  <si>
    <t xml:space="preserve">Time:  </t>
  </si>
  <si>
    <t xml:space="preserve">A.M. or P.M.:  </t>
  </si>
  <si>
    <t xml:space="preserve">Location of Hearing:  </t>
  </si>
  <si>
    <t xml:space="preserve">     Total Outstanding Bonded Indebtedness</t>
  </si>
  <si>
    <t>Bond - Principal</t>
  </si>
  <si>
    <t xml:space="preserve"> NO</t>
  </si>
  <si>
    <t xml:space="preserve"> YES</t>
  </si>
  <si>
    <t>Qualified Capital Purpose Undertaking Fund</t>
  </si>
  <si>
    <r>
      <t xml:space="preserve">  the Budget Guidelines.  </t>
    </r>
    <r>
      <rPr>
        <b/>
        <i/>
        <u/>
        <sz val="10"/>
        <rFont val="Times New Roman"/>
        <family val="1"/>
      </rPr>
      <t>If you do utilize the Worksheet Pages, Pages 2 through 4 will be completed</t>
    </r>
    <r>
      <rPr>
        <b/>
        <i/>
        <sz val="10"/>
        <rFont val="Times New Roman"/>
        <family val="1"/>
      </rPr>
      <t xml:space="preserve"> </t>
    </r>
  </si>
  <si>
    <t>STUDENT FEE FUND</t>
  </si>
  <si>
    <t>Extracurricular Activities Fees</t>
  </si>
  <si>
    <t>Postsecondary Education Fees</t>
  </si>
  <si>
    <t>BEGINNING BALANCES &amp; RECEIPTS</t>
  </si>
  <si>
    <t>BEGINNING BALANCES, RECEIPTS, &amp; TRANSFERS</t>
  </si>
  <si>
    <t>(Column 3,  Line 9 may not exceed this amount)</t>
  </si>
  <si>
    <t>Necessary
Cash
Reserve
(4)</t>
  </si>
  <si>
    <t>Total Available Resources
Before Property
Taxes
(5)</t>
  </si>
  <si>
    <t>MOTOR VEHICLE TAXES</t>
  </si>
  <si>
    <t>CERTIFIED STATE AID</t>
  </si>
  <si>
    <t>Source
Number</t>
  </si>
  <si>
    <t>Object/
Source
Number</t>
  </si>
  <si>
    <t>Function/
Source
Number</t>
  </si>
  <si>
    <t>Summer or Night School Fees</t>
  </si>
  <si>
    <t>Notice of Special Hearing To Set Final Tax Request</t>
  </si>
  <si>
    <t>Fund</t>
  </si>
  <si>
    <t>QUALIFIED CAPITAL PURPOSE UNDERTAKING FUND</t>
  </si>
  <si>
    <t xml:space="preserve">School districts also have the ability to issue bonds as set forth in State Statute Section 79-10,110 for the purpose of paying </t>
  </si>
  <si>
    <t xml:space="preserve">amounts necessary for the abatement of environmental hazards, accessibility barrier elimination, or modifications for life </t>
  </si>
  <si>
    <t>safety code violations, indoor air quality, or mold abatement and prevention.</t>
  </si>
  <si>
    <t xml:space="preserve">  (Include Bond fund(s) and Qualified Capital Purpose Undertaking Fund)</t>
  </si>
  <si>
    <t>(Include Bond Fund(s) and Qualified Capital Purpose Undertaking Fund)</t>
  </si>
  <si>
    <t>Qualified Capital Purpose Undertaking</t>
  </si>
  <si>
    <t>Student Fee</t>
  </si>
  <si>
    <t>Qualified Capital
Purpose Undertaking</t>
  </si>
  <si>
    <t>Bond Fund(s)  K - 8</t>
  </si>
  <si>
    <t>Bond Fund(s)  9 - 12</t>
  </si>
  <si>
    <t>Qualified Capital Purpose
Undertaking Fund  K - 8</t>
  </si>
  <si>
    <t>Qualified Capital Purpose
Undertaking Fund  9 - 12</t>
  </si>
  <si>
    <t>Cash Balance from Dissolved/Merged Districts</t>
  </si>
  <si>
    <t>Bond Fund</t>
  </si>
  <si>
    <t>Bond Fund _____________</t>
  </si>
  <si>
    <t>Special Hearing to Set Final Tax Request Held On:</t>
  </si>
  <si>
    <t>Distance Education Courses</t>
  </si>
  <si>
    <t>All Instruction Except Special Education Instructional Programs</t>
  </si>
  <si>
    <t>Regular Pupil Transportation</t>
  </si>
  <si>
    <t>Note to MAC Users:</t>
  </si>
  <si>
    <t>You can use a MAC to input information but there have been issues noted in printing from the MAC.</t>
  </si>
  <si>
    <t>SCHEDULE A GENERAL FUND LID EXCLUSIONS</t>
  </si>
  <si>
    <r>
      <t xml:space="preserve">Total Repairs to Infrastructure Damaged by a Natural Disaster </t>
    </r>
    <r>
      <rPr>
        <sz val="8"/>
        <rFont val="Arial"/>
        <family val="2"/>
      </rPr>
      <t>(Lines 1 through 8)</t>
    </r>
  </si>
  <si>
    <r>
      <t>Judgments:</t>
    </r>
    <r>
      <rPr>
        <sz val="10"/>
        <rFont val="Arial"/>
        <family val="2"/>
      </rPr>
      <t xml:space="preserve">  (List the types of judgments obtained against your School District to the extent such judgment is not paid by liability insurance)</t>
    </r>
  </si>
  <si>
    <r>
      <t xml:space="preserve">Total Judgments </t>
    </r>
    <r>
      <rPr>
        <sz val="8"/>
        <rFont val="Arial"/>
        <family val="2"/>
      </rPr>
      <t>(Lines 11 through 16)</t>
    </r>
  </si>
  <si>
    <t>The only solution that is known is to print via a PC.</t>
  </si>
  <si>
    <r>
      <t xml:space="preserve">  These pages are currently completed with formulas which pull from the Worksheet Pages.  </t>
    </r>
    <r>
      <rPr>
        <b/>
        <u/>
        <sz val="10"/>
        <rFont val="Arial"/>
        <family val="2"/>
      </rPr>
      <t xml:space="preserve">If you </t>
    </r>
  </si>
  <si>
    <r>
      <rPr>
        <b/>
        <sz val="10"/>
        <rFont val="Arial"/>
        <family val="2"/>
      </rPr>
      <t xml:space="preserve">   </t>
    </r>
    <r>
      <rPr>
        <b/>
        <u/>
        <sz val="10"/>
        <rFont val="Arial"/>
        <family val="2"/>
      </rPr>
      <t>utilize the Worksheet Pages, Pages 2 through 4 will be completed automatically for you.</t>
    </r>
    <r>
      <rPr>
        <sz val="10"/>
        <rFont val="Arial"/>
        <family val="2"/>
      </rPr>
      <t xml:space="preserve">  If you do</t>
    </r>
  </si>
  <si>
    <t xml:space="preserve">  not wish to utilize the worksheet pages you can simply type in your numbers on Pages 2 through 4.</t>
  </si>
  <si>
    <t xml:space="preserve">  The only cells with formulas that cannot be over-written are those that provide an essential calculation</t>
  </si>
  <si>
    <t xml:space="preserve">  (example - Total Resources Available).</t>
  </si>
  <si>
    <r>
      <t xml:space="preserve">Pages 2 through 4 </t>
    </r>
    <r>
      <rPr>
        <b/>
        <sz val="10"/>
        <rFont val="Arial"/>
        <family val="2"/>
      </rPr>
      <t>(If you utilize the Worksheet Pages - Begin Inputting on Worksheet Pages)</t>
    </r>
  </si>
  <si>
    <t>NOTE:  Total Disbursements and Transfers (Column 7) is the sum of Column 5 and Column 6 for the General Fund only.  For all other funds, numbers will pull automatically from the Worksheets.</t>
  </si>
  <si>
    <t>Qualified School Construction Bonds</t>
  </si>
  <si>
    <t>Note:  To present a balanced budget, TOTAL RESOURCES AVAILABLE on line 36 must agree with TOTAL REQUIREMENTS on line 17 in the Adopted Column.</t>
  </si>
  <si>
    <t>Learning Community Property Taxes</t>
  </si>
  <si>
    <t>Board Chairperson</t>
  </si>
  <si>
    <t>Preparer</t>
  </si>
  <si>
    <t>________</t>
  </si>
  <si>
    <t>__-____</t>
  </si>
  <si>
    <t>______________________________</t>
  </si>
  <si>
    <t>MUST COMPLETE THIS PAGE - Basic Data Input Area</t>
  </si>
  <si>
    <t>Qualified Capital Purpose
Undertaking Fund  K - 12</t>
  </si>
  <si>
    <t>Bond Fund(s) K - 12</t>
  </si>
  <si>
    <t>Nameplate Capacity Tax</t>
  </si>
  <si>
    <t>2.  Compute County Treasurer's Commission at 1% of tax requirement.</t>
  </si>
  <si>
    <t xml:space="preserve">  The other option is to use your mouse to click on the different sheet tabs.</t>
  </si>
  <si>
    <t xml:space="preserve">  On the "View" ribbon in the Window area there is an item called Freeze Panes.  Freeze Panes allows </t>
  </si>
  <si>
    <t xml:space="preserve">  you to tell the computer what columns and/or rows you wish to see at all times.  Freeze Panes will freeze </t>
  </si>
  <si>
    <r>
      <t>Telephone:</t>
    </r>
    <r>
      <rPr>
        <sz val="11"/>
        <rFont val="Arial"/>
        <family val="2"/>
      </rPr>
      <t xml:space="preserve">  (402) 471-2111            </t>
    </r>
    <r>
      <rPr>
        <b/>
        <sz val="11"/>
        <rFont val="Arial"/>
        <family val="2"/>
      </rPr>
      <t xml:space="preserve"> FAX:  </t>
    </r>
    <r>
      <rPr>
        <sz val="11"/>
        <rFont val="Arial"/>
        <family val="2"/>
      </rPr>
      <t>(402) 471-3301</t>
    </r>
  </si>
  <si>
    <r>
      <rPr>
        <b/>
        <sz val="11"/>
        <rFont val="Arial"/>
        <family val="2"/>
      </rPr>
      <t>2.</t>
    </r>
    <r>
      <rPr>
        <sz val="11"/>
        <rFont val="Arial"/>
        <family val="2"/>
      </rPr>
      <t xml:space="preserve">  County Board (SEC. 13-508), C/O County Clerk</t>
    </r>
  </si>
  <si>
    <t>Report of Joint Public Agency &amp; Interlocal Agreements</t>
  </si>
  <si>
    <t>YES</t>
  </si>
  <si>
    <t>NO</t>
  </si>
  <si>
    <t xml:space="preserve">  Total Certified Valuation (All Counties)</t>
  </si>
  <si>
    <r>
      <t xml:space="preserve">(Certification of Valuation(s) from County Assessor </t>
    </r>
    <r>
      <rPr>
        <b/>
        <i/>
        <sz val="9"/>
        <rFont val="Arial"/>
        <family val="2"/>
      </rPr>
      <t>MUST</t>
    </r>
    <r>
      <rPr>
        <i/>
        <sz val="9"/>
        <rFont val="Arial"/>
        <family val="2"/>
      </rPr>
      <t xml:space="preserve"> be attached)</t>
    </r>
  </si>
  <si>
    <t>Report of Trade Names, Corporate Names &amp; Business Names</t>
  </si>
  <si>
    <t>Property Tax Credit</t>
  </si>
  <si>
    <t>Notice is hereby given that ____________________Schools has approval of a proposed superintendent employment contract/contract amendment on its agenda for the  board meeting to be held on ___________, 20___ at ___ am/pm at the ____________________ Room in ________________________, Nebraska.</t>
  </si>
  <si>
    <t>Enter Years Remaining       on Contract Here</t>
  </si>
  <si>
    <t>Future Base Pay, Additional Compensation &amp; Benefits per Contract</t>
  </si>
  <si>
    <t>TOTAL CONTRACT COST</t>
  </si>
  <si>
    <t>Base Pay for the Total FTE</t>
  </si>
  <si>
    <t>Compensation for activities outside of the regular salary:</t>
  </si>
  <si>
    <t>● Extended contracts / Activities outside of regular salary</t>
  </si>
  <si>
    <t>● Bonus/Incentive/Performance Pay</t>
  </si>
  <si>
    <t>● Stipends</t>
  </si>
  <si>
    <t>● All other costs not mentioned above</t>
  </si>
  <si>
    <t>Benefits and Payroll Costs Paid by district:</t>
  </si>
  <si>
    <t>● Cafeteria Plan Stipend</t>
  </si>
  <si>
    <t>● Cash in lieu of insurance</t>
  </si>
  <si>
    <t>● District's share of retirement, FICA and Medicare</t>
  </si>
  <si>
    <t>● IRS value of housing allowance</t>
  </si>
  <si>
    <t>● IRS value of vehicle allowance</t>
  </si>
  <si>
    <t>● Additional leave days</t>
  </si>
  <si>
    <t>● Annuities</t>
  </si>
  <si>
    <t xml:space="preserve">● Service credit purchase </t>
  </si>
  <si>
    <t>● Association / Membership dues</t>
  </si>
  <si>
    <t>● Cell Phone/Internet reimbursement</t>
  </si>
  <si>
    <t>● Relocation reimbursement</t>
  </si>
  <si>
    <t>● Travel allowance/reimbursement</t>
  </si>
  <si>
    <t>● Educational tuition assistance</t>
  </si>
  <si>
    <t>● All other benefit costs not mentioned above</t>
  </si>
  <si>
    <t>Cell Reference</t>
  </si>
  <si>
    <t>Item</t>
  </si>
  <si>
    <t xml:space="preserve">Description </t>
  </si>
  <si>
    <t>F4</t>
  </si>
  <si>
    <t>Contract Length</t>
  </si>
  <si>
    <t>The number of years that remain until end of the contract.</t>
  </si>
  <si>
    <t>Base Pay</t>
  </si>
  <si>
    <t>The total base pay before any deductions.</t>
  </si>
  <si>
    <t>Extended Contracts</t>
  </si>
  <si>
    <t>Amount paid if number of days in contract increase.  Include extra duty pay, e.g. coaching.</t>
  </si>
  <si>
    <t>F14</t>
  </si>
  <si>
    <t>Bonus, Incentive or Performance Pay</t>
  </si>
  <si>
    <t>Amount paid if specific conditions listed in the contract are met.</t>
  </si>
  <si>
    <t>F15</t>
  </si>
  <si>
    <t>Stipends</t>
  </si>
  <si>
    <t>Additional compensation for additional hours, days worked, or extra duty pay (sports or activities).</t>
  </si>
  <si>
    <t>F16</t>
  </si>
  <si>
    <t>Insurance</t>
  </si>
  <si>
    <t>F20</t>
  </si>
  <si>
    <t>Cafeteria Plan Stipend</t>
  </si>
  <si>
    <t>F21</t>
  </si>
  <si>
    <t>Cash in lieu of insurance</t>
  </si>
  <si>
    <t>F24</t>
  </si>
  <si>
    <t>Employee’s share of retirement…</t>
  </si>
  <si>
    <t>F26</t>
  </si>
  <si>
    <t>F27</t>
  </si>
  <si>
    <t>IRS value of housing allowance</t>
  </si>
  <si>
    <t>Amount equal to the fair market rental value of the housing (purchased or provided).</t>
  </si>
  <si>
    <t>F28</t>
  </si>
  <si>
    <t>IRS value of vehicle allowance</t>
  </si>
  <si>
    <t>F29</t>
  </si>
  <si>
    <t>F30</t>
  </si>
  <si>
    <t>Annuities</t>
  </si>
  <si>
    <t>F31</t>
  </si>
  <si>
    <t>Service Credit Purchase</t>
  </si>
  <si>
    <t>F32</t>
  </si>
  <si>
    <t>F33</t>
  </si>
  <si>
    <t>Cell Phone/Internet Reimbursement</t>
  </si>
  <si>
    <t>Instructions for Completing Schedule D -Superintendent Pay Transparency Act Notice</t>
  </si>
  <si>
    <t>Association / Membership Dues</t>
  </si>
  <si>
    <t>F34</t>
  </si>
  <si>
    <t>Relocation reimbursement</t>
  </si>
  <si>
    <t>Travel allowance reimbursement</t>
  </si>
  <si>
    <t>F36</t>
  </si>
  <si>
    <t>Educational tuition assistance</t>
  </si>
  <si>
    <t>All other benefit costs not listed above</t>
  </si>
  <si>
    <t>All other costs not listed above</t>
  </si>
  <si>
    <t>E11</t>
  </si>
  <si>
    <t>F17</t>
  </si>
  <si>
    <t>F22</t>
  </si>
  <si>
    <t>F25</t>
  </si>
  <si>
    <t>To complete Schedule D, enter the following information (where applicable) into highlighted cells on Schedule D.  Row 1 &amp; 2 have been provided to assist with the school publication requirements of LB 470, they are not a required part of this form and may be left incomplete.</t>
  </si>
  <si>
    <t>Any other additional compensation paid by the district.</t>
  </si>
  <si>
    <t>Cost of all memberships and fees paid by district.</t>
  </si>
  <si>
    <t>Cost of cell phone and internet bills reimbursed by district.</t>
  </si>
  <si>
    <t>Cost of all moving expenses for relocation reimbursed by the district.</t>
  </si>
  <si>
    <t>Leave days</t>
  </si>
  <si>
    <t>Estimated leave days used (e.g. 3-year average); additional leave days included in contract; value of unused leave balance from previous year.</t>
  </si>
  <si>
    <t>Cost transportation paid by the district; projected or based on previous year's travel;  (e.g.  mileage, fuel, per diem rate).</t>
  </si>
  <si>
    <t>● Mileage Allowance</t>
  </si>
  <si>
    <t>F37</t>
  </si>
  <si>
    <t>Mileage allowance</t>
  </si>
  <si>
    <t>Monthly mileage allowance paid by district</t>
  </si>
  <si>
    <t>ENTITY OFFICIAL ADDRESS</t>
  </si>
  <si>
    <t>If no official address, please provide address where correspondence should be sent</t>
  </si>
  <si>
    <t>NAME</t>
  </si>
  <si>
    <t>ADDRESS</t>
  </si>
  <si>
    <t>CITY &amp; ZIP CODE</t>
  </si>
  <si>
    <t>TELEPHONE</t>
  </si>
  <si>
    <t>WEBSITE</t>
  </si>
  <si>
    <t>CLERK/TREASURER/SUPERINTENDENT/OTHER</t>
  </si>
  <si>
    <t>TITLE /FIRM NAME</t>
  </si>
  <si>
    <t>Chairperson</t>
  </si>
  <si>
    <t>EMAIL ADDRESS</t>
  </si>
  <si>
    <t>Clerk / Treasurer / Superintendent / Other</t>
  </si>
  <si>
    <t>APA Contact Information</t>
  </si>
  <si>
    <t>Upon Filing, The School Certifies the Information Submitted on this Form to be Correct:</t>
  </si>
  <si>
    <t>County Clerk's Use Only</t>
  </si>
  <si>
    <t>NOTE:  We have removed the signature from the front cover, but you are now required to remit a copy of the board minutes or resolution where the budget was adopted</t>
  </si>
  <si>
    <t>District Legal Services</t>
  </si>
  <si>
    <t>State Aid</t>
  </si>
  <si>
    <t>Submission Information</t>
  </si>
  <si>
    <t>Submit budget to:</t>
  </si>
  <si>
    <r>
      <rPr>
        <b/>
        <sz val="11"/>
        <rFont val="Arial"/>
        <family val="2"/>
      </rPr>
      <t xml:space="preserve">1.  </t>
    </r>
    <r>
      <rPr>
        <sz val="11"/>
        <rFont val="Arial"/>
        <family val="2"/>
      </rPr>
      <t>Auditor of Public Accounts -Electronically on Website or Mail</t>
    </r>
  </si>
  <si>
    <t>Native American Impact Aid</t>
  </si>
  <si>
    <t>Common Questions</t>
  </si>
  <si>
    <t>How many days must the notice be published prior to the meeting?</t>
  </si>
  <si>
    <t>My notice did not get printed, now what do I do?</t>
  </si>
  <si>
    <t>The Board approved a budget different than what was published?</t>
  </si>
  <si>
    <t>If the Board approves a budget at the meeting that is different than the published information, you must publish a summary of the changes within 20 days after the date the budget is adopted.   File your budget timely, and submit publication of summary of changes once that has been published.</t>
  </si>
  <si>
    <t>Found a calculation error in the budget after it was adopted, now what?</t>
  </si>
  <si>
    <t>It has been less than 30 days since adoption of the budget:</t>
  </si>
  <si>
    <t xml:space="preserve">
If the total amount budgeted changes by less than 1% and the property taxes do not increase, you can correct the forms and submit a new version to the Auditor, County Clerk and Dept. of Education.  You are not required to hold a hearing or publish the change.</t>
  </si>
  <si>
    <t>It has been more than 30 days since adoption of the budget:</t>
  </si>
  <si>
    <t>You must follow the procedures of amending the budget that are found in Statute 13-511.  This includes holding a hearing, publication and then filing the new forms with Auditor, County Clerk and Dept. of Education</t>
  </si>
  <si>
    <t>The County Assessor changes the certified valuation after the budget and tax request has been adopted.</t>
  </si>
  <si>
    <t>The change causes the levy to exceed the levy limit.</t>
  </si>
  <si>
    <t>The budget will need to be amended to reduce the property taxes so that the levy limit is not exceeded.  Hearing and publication will depend on if it has been less than 30 days after adoption and if total amount budgeted changes by less than 1%.</t>
  </si>
  <si>
    <t>The change causes the levy to be reduced</t>
  </si>
  <si>
    <t>The County Board is responsible to set the levy based on the property tax request amount and the valuation, so a change to the valuation will change the levy set, but will not change the amount collected in taxes.  Therefore, the budget will not need to be amended.</t>
  </si>
  <si>
    <t>School Nutrition</t>
  </si>
  <si>
    <t>SCHOOL NUTRITION FUND</t>
  </si>
  <si>
    <t>TOTAL PERSONAL AND REAL PROPERTY TAXES (Line A + Line B) (Line C)</t>
  </si>
  <si>
    <t>COUNTY TREASURER'S COMMISSION 1% OF TAXES COLLECTED  (Line B)</t>
  </si>
  <si>
    <t>2.  Compute County Treasurer's Commission at 1% of tax collections.</t>
  </si>
  <si>
    <t xml:space="preserve">  The last sheets of this file are worksheet (individual fund) pages.  These pages are provided for </t>
  </si>
  <si>
    <r>
      <t xml:space="preserve">  If these two numbers </t>
    </r>
    <r>
      <rPr>
        <b/>
        <sz val="10"/>
        <rFont val="Arial"/>
        <family val="2"/>
      </rPr>
      <t>do not agree</t>
    </r>
    <r>
      <rPr>
        <sz val="10"/>
        <rFont val="Arial"/>
        <family val="2"/>
      </rPr>
      <t xml:space="preserve"> in the budget you will receive the message</t>
    </r>
  </si>
  <si>
    <t xml:space="preserve">  If you do not you will need to indicate your balances as of September 1.</t>
  </si>
  <si>
    <r>
      <rPr>
        <b/>
        <u/>
        <sz val="10"/>
        <rFont val="Arial"/>
        <family val="2"/>
      </rPr>
      <t>Delinquent Tax Allowance</t>
    </r>
    <r>
      <rPr>
        <sz val="10"/>
        <rFont val="Arial"/>
        <family val="2"/>
      </rPr>
      <t>:  the Legislature passed LB 432 eliminating the authority to add an amount for delinquent tax to the Tax Requirement unless the Federal Prime Rate exceeds 10%.</t>
    </r>
  </si>
  <si>
    <t>Notice must be published 4 days prior to hearing date.  State Statute 13-506 states "For purposes of such notice, the four calendar days shall include the day of publication but not the day of hearing.</t>
  </si>
  <si>
    <t>REPORT OF JOINT PUBLIC AGENCY AND INTERLOCAL AGREEMENTS</t>
  </si>
  <si>
    <t>SUBDIVISION NAME</t>
  </si>
  <si>
    <t>COUNTY</t>
  </si>
  <si>
    <r>
      <t xml:space="preserve">Parties to Agreement
</t>
    </r>
    <r>
      <rPr>
        <sz val="8"/>
        <rFont val="Arial"/>
        <family val="2"/>
      </rPr>
      <t>(Column 1)</t>
    </r>
  </si>
  <si>
    <r>
      <t xml:space="preserve">Agreement Period
</t>
    </r>
    <r>
      <rPr>
        <sz val="8"/>
        <rFont val="Arial"/>
        <family val="2"/>
      </rPr>
      <t>(Column 2)</t>
    </r>
  </si>
  <si>
    <r>
      <t xml:space="preserve">Description
</t>
    </r>
    <r>
      <rPr>
        <sz val="8"/>
        <rFont val="Arial"/>
        <family val="2"/>
      </rPr>
      <t>(Column 3)</t>
    </r>
  </si>
  <si>
    <t>Interlocal Agreements are contracts or agreements between two or more subdivisions in accordance with the Interlocal Cooperation Act.  Statute 13-801</t>
  </si>
  <si>
    <t>Example</t>
  </si>
  <si>
    <t>ABC County, 123 City</t>
  </si>
  <si>
    <t>7/1/16 to indefinite</t>
  </si>
  <si>
    <t>911 Dispatching Services</t>
  </si>
  <si>
    <t>REPORT OF TRADE NAMES, CORPORATE NAMES, BUSINESS NAMES</t>
  </si>
  <si>
    <t>List all Trade Names, Corporate Names and Business Names under which the political subdivision conducted business.</t>
  </si>
  <si>
    <t>Assessed Valuation</t>
  </si>
  <si>
    <t>Total Personal and Real Property Taxes -Cover Page</t>
  </si>
  <si>
    <r>
      <t xml:space="preserve">REMINDER:      </t>
    </r>
    <r>
      <rPr>
        <sz val="10"/>
        <rFont val="Arial"/>
        <family val="2"/>
      </rPr>
      <t>School districts that have combined levies greater than $1.20 or the combined levies that exceeded the maximum levy approved at a special election may be subject to petitions for the free holding of territory.  Combined levies do not include levies for bonded indebtedness approved by the voters of a school district or levies for the refinancing of such bonded indebtedness.</t>
    </r>
  </si>
  <si>
    <r>
      <rPr>
        <b/>
        <sz val="10"/>
        <rFont val="Arial"/>
        <family val="2"/>
      </rPr>
      <t>Qualified Capital Purpose Undertaking Fund levy.</t>
    </r>
    <r>
      <rPr>
        <sz val="10"/>
        <rFont val="Arial"/>
        <family val="2"/>
      </rPr>
      <t xml:space="preserve">  A district may only exceed the maximum levy of five and one-fifth cents per one hundred dollars of taxable valuation in any year if (i) the taxable valuation of the district is lower than the taxable valuation in the year in which the district last issued capital purpose undertaking bonds or (ii) such maximum levy is insufficient to meet the annual principal and interest obligations for all capital purpose undertaking bonds.  Projects beginning after April 19, 2016 can only have a maximum levy of three cents per one hundred dollars of taxable valuation in any year.  (Statute 79-10,110 &amp; 79-10,110.02).</t>
    </r>
  </si>
  <si>
    <t>Judgments not paid by liability insurance</t>
  </si>
  <si>
    <t>Amount levied by school district at maximum levy to pay for current and future qualified voluntary termination incentives for certificated teachers pursuant to statute.  Payments cannot exceed $35,000, must be paid within 5 years, will result in savings to the school, were not included in a collective bargaining agreement</t>
  </si>
  <si>
    <t>QCPUF Fund</t>
  </si>
  <si>
    <r>
      <t xml:space="preserve">NOTE:  </t>
    </r>
    <r>
      <rPr>
        <i/>
        <u/>
        <sz val="10"/>
        <rFont val="Arial"/>
        <family val="2"/>
      </rPr>
      <t>The Schedule portion below is to determine if the School District has met the levy limitations</t>
    </r>
    <r>
      <rPr>
        <i/>
        <sz val="10"/>
        <rFont val="Arial"/>
        <family val="2"/>
      </rPr>
      <t>.</t>
    </r>
  </si>
  <si>
    <t>Property Taxes</t>
  </si>
  <si>
    <t>Expected Levy</t>
  </si>
  <si>
    <t>Must agree to Cover</t>
  </si>
  <si>
    <t>Voluntary Termination Exclusions</t>
  </si>
  <si>
    <t>Line 6</t>
  </si>
  <si>
    <t>Line 7</t>
  </si>
  <si>
    <t>Total Exclusions (Line 3 + Line 11)</t>
  </si>
  <si>
    <t>Total Personal and Real Property Tax Requirement Subject to the Levy Limitation
 (Line 1 minus Line 12)</t>
  </si>
  <si>
    <t>Levy Subject to Limitation ((Line 13 / Line 14) x 100)</t>
  </si>
  <si>
    <t>Valuation</t>
  </si>
  <si>
    <t>[From General Fund Line 33]</t>
  </si>
  <si>
    <r>
      <rPr>
        <b/>
        <sz val="11"/>
        <rFont val="Arial"/>
        <family val="2"/>
      </rPr>
      <t>3.</t>
    </r>
    <r>
      <rPr>
        <sz val="11"/>
        <rFont val="Arial"/>
        <family val="2"/>
      </rPr>
      <t xml:space="preserve">  Nebraska Dept. of Education -Upload to NDE Portal only</t>
    </r>
  </si>
  <si>
    <t>Retirement Contribution Increase</t>
  </si>
  <si>
    <t>Amounts eligible as exclusion for Voluntary Termination Agreements</t>
  </si>
  <si>
    <t>RECEIPTS, &amp; TRANSFERS</t>
  </si>
  <si>
    <t>BEGINNING BALANCES</t>
  </si>
  <si>
    <t>Property Tax Credit and Personal Property Tax Credit</t>
  </si>
  <si>
    <t>Voluntary termination agreements with certificated Teachers 9/1/17 and after</t>
  </si>
  <si>
    <t xml:space="preserve">Instructions:  This form must include ALL agreements the School is a member of. </t>
  </si>
  <si>
    <r>
      <t xml:space="preserve">General Fund
</t>
    </r>
    <r>
      <rPr>
        <sz val="9"/>
        <rFont val="Arial"/>
        <family val="2"/>
      </rPr>
      <t>(Column A)</t>
    </r>
  </si>
  <si>
    <r>
      <t xml:space="preserve">Bond Funds
</t>
    </r>
    <r>
      <rPr>
        <sz val="9"/>
        <rFont val="Arial"/>
        <family val="2"/>
      </rPr>
      <t>(Column B)</t>
    </r>
  </si>
  <si>
    <r>
      <t xml:space="preserve">Special Building Funds
</t>
    </r>
    <r>
      <rPr>
        <sz val="9"/>
        <rFont val="Arial"/>
        <family val="2"/>
      </rPr>
      <t>(Column C)</t>
    </r>
  </si>
  <si>
    <r>
      <t xml:space="preserve">Qualified Capital Purpose Undertaking Funds
</t>
    </r>
    <r>
      <rPr>
        <sz val="9"/>
        <rFont val="Arial"/>
        <family val="2"/>
      </rPr>
      <t>(Column D)</t>
    </r>
  </si>
  <si>
    <t>Total Levy for Compliance</t>
  </si>
  <si>
    <r>
      <rPr>
        <sz val="10"/>
        <rFont val="Arial"/>
        <family val="2"/>
      </rPr>
      <t xml:space="preserve">If the </t>
    </r>
    <r>
      <rPr>
        <b/>
        <sz val="10"/>
        <rFont val="Arial"/>
        <family val="2"/>
      </rPr>
      <t>total</t>
    </r>
    <r>
      <rPr>
        <sz val="10"/>
        <rFont val="Arial"/>
        <family val="2"/>
      </rPr>
      <t xml:space="preserve"> levy on Line 16 is $1.05, or less, the levy limitation per State Statute Section 77-3442 has been met.</t>
    </r>
  </si>
  <si>
    <r>
      <t xml:space="preserve">If Total of Line 16 is greater than $1.05 and you </t>
    </r>
    <r>
      <rPr>
        <b/>
        <u/>
        <sz val="10"/>
        <rFont val="Arial"/>
        <family val="2"/>
      </rPr>
      <t>did not</t>
    </r>
    <r>
      <rPr>
        <sz val="10"/>
        <rFont val="Arial"/>
        <family val="2"/>
      </rPr>
      <t xml:space="preserve"> hold a successful election to override the levy, you are in violation of the levy lid.  The school district </t>
    </r>
    <r>
      <rPr>
        <b/>
        <u/>
        <sz val="10"/>
        <rFont val="Arial"/>
        <family val="2"/>
      </rPr>
      <t xml:space="preserve">must reduce property taxes </t>
    </r>
    <r>
      <rPr>
        <sz val="10"/>
        <rFont val="Arial"/>
        <family val="2"/>
      </rPr>
      <t>to meet the levy limitation.</t>
    </r>
  </si>
  <si>
    <t>Bonded indebtedness secured by a levy on property (Includes Co. Treasurer Comm.)</t>
  </si>
  <si>
    <r>
      <t xml:space="preserve">Total General Fund Lid Exclusions - To LC-2 Form </t>
    </r>
    <r>
      <rPr>
        <sz val="8"/>
        <rFont val="Arial"/>
        <family val="2"/>
      </rPr>
      <t>(Line 9 + Line 17 to 21)</t>
    </r>
  </si>
  <si>
    <t>Note:  To present a balanced budget, TOTAL RESOURCES AVAILABLE on line 122 must agree with TOTAL REQUIREMENTS on line 35 in the Adopted Column.</t>
  </si>
  <si>
    <t>Note:  If budget is filed electroncially through website, you will receive a confirmation.  Confirmations will not be sent if filed by mail or email.</t>
  </si>
  <si>
    <t>Special Education Instructional Programs (Include Pre-School)</t>
  </si>
  <si>
    <t>Special Education Pupil Transportation (Include Pre-School)</t>
  </si>
  <si>
    <t>1420-1440</t>
  </si>
  <si>
    <t>1410-1411</t>
  </si>
  <si>
    <t>1911 / 1921</t>
  </si>
  <si>
    <t>1510 / 1520</t>
  </si>
  <si>
    <t>4500-4511</t>
  </si>
  <si>
    <t>Title ESSA Programs (Includes ESSA Title I)</t>
  </si>
  <si>
    <t>IDEA Programs</t>
  </si>
  <si>
    <t>4512-4523</t>
  </si>
  <si>
    <t>Other Federal Categorical Receipts</t>
  </si>
  <si>
    <t>3160 / 3161</t>
  </si>
  <si>
    <t>1910 / 1920 / 1990</t>
  </si>
  <si>
    <t>1311-13 / 1370</t>
  </si>
  <si>
    <t>1321 / 1323 / 1335</t>
  </si>
  <si>
    <t>2710 / 2720 / 2730 / 2790</t>
  </si>
  <si>
    <t>2712 / 2713 / 2722 / 2723 / 2732 / 2733 / 2792 / 2793</t>
  </si>
  <si>
    <t>1315 / 1320 / 1322 / 1330 / 1331 / 1340 / 1360</t>
  </si>
  <si>
    <t>300 / 400</t>
  </si>
  <si>
    <t>1610-1650</t>
  </si>
  <si>
    <t>4210 / 4211</t>
  </si>
  <si>
    <t>831 / 832</t>
  </si>
  <si>
    <t>Amounts levied by school district at maximum levy to pay for 50% of the current and future sums agreed to be paid to certificated employees in exchange for voluntary termination between 9/1/18 to 8/31/19 as a result of collective bargaining agreement in force on 9/1/17</t>
  </si>
  <si>
    <t>NOTE: Electronic Filers</t>
  </si>
  <si>
    <t>If you file your budget electronically with the State Auditor, be sure to select your school name on the submission page.  If you do not select your school name, the field will revert to Unified School District and the system will not generate a confirmation email receipt.</t>
  </si>
  <si>
    <r>
      <rPr>
        <b/>
        <sz val="10"/>
        <rFont val="Arial"/>
        <family val="2"/>
      </rPr>
      <t>Special Building Fund levy</t>
    </r>
    <r>
      <rPr>
        <sz val="10"/>
        <rFont val="Arial"/>
        <family val="2"/>
      </rPr>
      <t xml:space="preserve">.  Limit on Building Fund levy of 14 cents (Statute 79-10,120) </t>
    </r>
  </si>
  <si>
    <t>Do not include the word "County"</t>
  </si>
  <si>
    <t>Note:  If you need additional rows, you can add rows or copy the sheet tab to create another page</t>
  </si>
  <si>
    <t>1.  Tax from Line 121</t>
  </si>
  <si>
    <t>3.  Total Personal and Real Property Tax Requirement</t>
  </si>
  <si>
    <t>3.  Total Personal and Real Property Tax Requirement.</t>
  </si>
  <si>
    <t>Extracurricular Activities</t>
  </si>
  <si>
    <t>Postsecondary Education</t>
  </si>
  <si>
    <t>Summer or Night School</t>
  </si>
  <si>
    <t>Support Services - Pupils  (SPED and Non-SPED Related)</t>
  </si>
  <si>
    <t>4526-4528, 4531</t>
  </si>
  <si>
    <t>3131 / 3132 / 3134</t>
  </si>
  <si>
    <t>3500's</t>
  </si>
  <si>
    <t>Other</t>
  </si>
  <si>
    <t>Categorical Grants from Corporations / Private</t>
  </si>
  <si>
    <t>Support Services - Pupils (SPED Related)</t>
  </si>
  <si>
    <t>Support Services - Instructional</t>
  </si>
  <si>
    <t>Categorical Grant from Corporation</t>
  </si>
  <si>
    <t>Prior Year Levy Rate</t>
  </si>
  <si>
    <t>Total Personal and
Real Property
Tax Requirement
(7)</t>
  </si>
  <si>
    <t>Bond Purposes</t>
  </si>
  <si>
    <t>Non-Bond Purposes</t>
  </si>
  <si>
    <t>Breakdown of Property Tax</t>
  </si>
  <si>
    <t>Change in Tax Rate</t>
  </si>
  <si>
    <t>Change in Operating Budget</t>
  </si>
  <si>
    <t>Change</t>
  </si>
  <si>
    <t>Property Valuations</t>
  </si>
  <si>
    <t>1000's</t>
  </si>
  <si>
    <t>1200's</t>
  </si>
  <si>
    <t>2100's</t>
  </si>
  <si>
    <t>2200's</t>
  </si>
  <si>
    <t>Support Services - Pupil (Non-SPED Related)</t>
  </si>
  <si>
    <t>2600's</t>
  </si>
  <si>
    <t>6000's</t>
  </si>
  <si>
    <t>1200 + 2100 + 27X2</t>
  </si>
  <si>
    <t>4416-4418</t>
  </si>
  <si>
    <t>8000-911</t>
  </si>
  <si>
    <t>Admissions</t>
  </si>
  <si>
    <t>100's</t>
  </si>
  <si>
    <t>200's</t>
  </si>
  <si>
    <t>731, 733, 739</t>
  </si>
  <si>
    <t>1000's / 1200's</t>
  </si>
  <si>
    <t>4000's</t>
  </si>
  <si>
    <t>700's</t>
  </si>
  <si>
    <t>Supplies</t>
  </si>
  <si>
    <t>INPUT ↓</t>
  </si>
  <si>
    <r>
      <rPr>
        <sz val="14"/>
        <rFont val="Calibri"/>
        <family val="2"/>
        <scheme val="minor"/>
      </rPr>
      <t xml:space="preserve">Please Complete this </t>
    </r>
    <r>
      <rPr>
        <b/>
        <u/>
        <sz val="14"/>
        <rFont val="Calibri"/>
        <family val="2"/>
        <scheme val="minor"/>
      </rPr>
      <t>Basic Data Input -</t>
    </r>
    <r>
      <rPr>
        <sz val="14"/>
        <rFont val="Calibri"/>
        <family val="2"/>
        <scheme val="minor"/>
      </rPr>
      <t>It will put information consistently throughout Budget Form.</t>
    </r>
  </si>
  <si>
    <t>Can we hold the hearings the same day as the board meeting to approve the budget and tax request?</t>
  </si>
  <si>
    <t>LB 148 (2020) states the budget hearing must be held separately from regularly scheduled meeting and cannot be limited by time.  Nothing indicates the hearing cannot be held the same day as a meeting.</t>
  </si>
  <si>
    <r>
      <rPr>
        <b/>
        <u/>
        <sz val="12"/>
        <rFont val="Arial"/>
        <family val="2"/>
      </rPr>
      <t xml:space="preserve">Questions - E-Mail: </t>
    </r>
    <r>
      <rPr>
        <b/>
        <u/>
        <sz val="12"/>
        <color rgb="FF0000FF"/>
        <rFont val="Arial"/>
        <family val="2"/>
      </rPr>
      <t xml:space="preserve"> Jeff.Schreier@nebraska.gov</t>
    </r>
  </si>
  <si>
    <t>For Questions on this form, who should we contact (please  √  one):  Contact will be via email if supplied.</t>
  </si>
  <si>
    <t>Checklist of Items to be Completed and Submitted</t>
  </si>
  <si>
    <t>RESOLUTION SETTING THE PROPERTY TAX REQUEST</t>
  </si>
  <si>
    <t>RESOLUTION NO. _______________</t>
  </si>
  <si>
    <t>WHEREAS, a special public hearing was held as required by law to hear and consider comments concerning the property tax request;</t>
  </si>
  <si>
    <t xml:space="preserve">1. </t>
  </si>
  <si>
    <t>2.</t>
  </si>
  <si>
    <t>The total assessed value of property differs from last year’s total assessed value by ________%.</t>
  </si>
  <si>
    <t>3.</t>
  </si>
  <si>
    <t>4.</t>
  </si>
  <si>
    <t>5.</t>
  </si>
  <si>
    <t>6.</t>
  </si>
  <si>
    <t xml:space="preserve">Voting yes were: </t>
  </si>
  <si>
    <t xml:space="preserve">Voting no were: </t>
  </si>
  <si>
    <t xml:space="preserve">General Fund: </t>
  </si>
  <si>
    <t xml:space="preserve">Bond Fund: </t>
  </si>
  <si>
    <t xml:space="preserve">Special Building Fund: </t>
  </si>
  <si>
    <t xml:space="preserve">Qualified Capital Purpose Undertaking Fund: </t>
  </si>
  <si>
    <t>NOTE 1: If you need separate levies for separate funds your resolution should identify the tax request by fund. #1 should be modified to identify each fund that has a tax levy</t>
  </si>
  <si>
    <t>__________________________________</t>
  </si>
  <si>
    <t>If for some reason your notice does not get printed, you are still required to publish and hold another hearing.  The 4 day rule still applies.  If there is not time to publish and hold meeting prior to the September 30 deadline, your budget will be late and you need to submit as soon as possible.</t>
  </si>
  <si>
    <r>
      <rPr>
        <b/>
        <u/>
        <sz val="10"/>
        <color rgb="FFFF0000"/>
        <rFont val="Calibri"/>
        <family val="2"/>
        <scheme val="minor"/>
      </rPr>
      <t>Interlocal Agreement Report and Trade Name Report.</t>
    </r>
    <r>
      <rPr>
        <u/>
        <sz val="10"/>
        <rFont val="Calibri"/>
        <family val="2"/>
        <scheme val="minor"/>
      </rPr>
      <t xml:space="preserve">  Due September 30th.  If the Reports are not filed on time, the Subdivision can be charged a </t>
    </r>
    <r>
      <rPr>
        <b/>
        <u/>
        <sz val="10"/>
        <color rgb="FFFF0000"/>
        <rFont val="Calibri"/>
        <family val="2"/>
        <scheme val="minor"/>
      </rPr>
      <t xml:space="preserve">$20 per day fine until the Reports are filed.  </t>
    </r>
    <r>
      <rPr>
        <u/>
        <sz val="10"/>
        <rFont val="Calibri"/>
        <family val="2"/>
        <scheme val="minor"/>
      </rPr>
      <t>The Reports have been added to this file as a separate tab.  If the Subdivision does not have any Interlocal Agreements or Trade Names, please mark the appropriate box on Page 1 to reduce the chance of a fine.</t>
    </r>
  </si>
  <si>
    <r>
      <t xml:space="preserve">If </t>
    </r>
    <r>
      <rPr>
        <b/>
        <i/>
        <sz val="8"/>
        <rFont val="Arial"/>
        <family val="2"/>
      </rPr>
      <t>YES</t>
    </r>
    <r>
      <rPr>
        <i/>
        <sz val="8"/>
        <rFont val="Arial"/>
        <family val="2"/>
      </rPr>
      <t>, Please submit Interlocal Agreement Report by September 30th.</t>
    </r>
  </si>
  <si>
    <r>
      <t xml:space="preserve">If </t>
    </r>
    <r>
      <rPr>
        <b/>
        <i/>
        <sz val="8"/>
        <rFont val="Arial"/>
        <family val="2"/>
      </rPr>
      <t>YES</t>
    </r>
    <r>
      <rPr>
        <i/>
        <sz val="8"/>
        <rFont val="Arial"/>
        <family val="2"/>
      </rPr>
      <t>, Please submit Trade Name Report by September 30th.</t>
    </r>
  </si>
  <si>
    <t xml:space="preserve">NOTE 2: This sample resolution is intended solely to assist political subdivisions. It is not a required form. Each political subdivision is responsible for ensuring the resolution is accurate and complies with all requirements set forth in the State Statutes </t>
  </si>
  <si>
    <t>(1)</t>
  </si>
  <si>
    <t>Base Limitation Percentage Increase (2%)</t>
  </si>
  <si>
    <t>%</t>
  </si>
  <si>
    <t>(2)</t>
  </si>
  <si>
    <t>Real Growth Percentage Increase</t>
  </si>
  <si>
    <t>/</t>
  </si>
  <si>
    <t>=</t>
  </si>
  <si>
    <t>(3)</t>
  </si>
  <si>
    <r>
      <t>Total Allowable Growth Percentage Increase</t>
    </r>
    <r>
      <rPr>
        <b/>
        <sz val="10"/>
        <rFont val="Arial"/>
        <family val="2"/>
      </rPr>
      <t xml:space="preserve"> (Line 2 + Line 3)</t>
    </r>
  </si>
  <si>
    <t>(4)</t>
  </si>
  <si>
    <r>
      <t xml:space="preserve">Allowable Dollar Amount of Increase to Property Tax Request </t>
    </r>
    <r>
      <rPr>
        <b/>
        <sz val="10"/>
        <rFont val="Arial"/>
        <family val="2"/>
      </rPr>
      <t>(Line 1 x Line 4)</t>
    </r>
  </si>
  <si>
    <t>(5)</t>
  </si>
  <si>
    <t>(6)</t>
  </si>
  <si>
    <t>ACTUAL PROPERTY TAX REQUEST</t>
  </si>
  <si>
    <t>(7)</t>
  </si>
  <si>
    <r>
      <t xml:space="preserve">If line (7) is </t>
    </r>
    <r>
      <rPr>
        <b/>
        <u/>
        <sz val="10"/>
        <rFont val="Arial"/>
        <family val="2"/>
      </rPr>
      <t>less than</t>
    </r>
    <r>
      <rPr>
        <sz val="10"/>
        <rFont val="Arial"/>
        <family val="2"/>
      </rPr>
      <t xml:space="preserve"> line (6), your political subdivision </t>
    </r>
    <r>
      <rPr>
        <b/>
        <u/>
        <sz val="10"/>
        <rFont val="Arial"/>
        <family val="2"/>
      </rPr>
      <t>is not required</t>
    </r>
    <r>
      <rPr>
        <sz val="10"/>
        <rFont val="Arial"/>
        <family val="2"/>
      </rPr>
      <t xml:space="preserve"> to participate in the joint public hearing, or complete the postcard notification requirements of §77-1633. You are required to hold the Special Hearing to Set the Final Tax Request outlined in §77-1632. </t>
    </r>
  </si>
  <si>
    <t xml:space="preserve">Instructions: </t>
  </si>
  <si>
    <t xml:space="preserve">If line (7) is less than line (6), your political subdivision is not required to participate in the joint public hearing, or complete the postcard notification requirements of §77-1633. You are required to hold the Special Hearing to Set the Final Tax Request outlined in §77-1632. </t>
  </si>
  <si>
    <t>Page 6 - Real Growth Value per Assessor agrees to Certification from County Assessor</t>
  </si>
  <si>
    <t>Page 6 - Prior Year Total Real Property Valuation agrees to Certification from County Assessor</t>
  </si>
  <si>
    <t xml:space="preserve">Page 6 - If Line 7 is greater than Line 6, political subdivision participated in Joint Public Hearing, and was included on Postcard notification  </t>
  </si>
  <si>
    <t>Principal and Interest on Bonds</t>
  </si>
  <si>
    <t xml:space="preserve">Notes: </t>
  </si>
  <si>
    <t xml:space="preserve">(1) The example publication included here is solely to hear taxpayer input at the budget hearing. No action should be taken at the hearing. Action items should be completed at a regular meeting, ensuring that all requirements of the Open Meetings Act are followed. </t>
  </si>
  <si>
    <t xml:space="preserve">(2) The sample publication is intended to assist subdivisions in meeting the publication requirements related to the Budget Hearing. This is a sample form only - it is not a required form. Each subdivision is responsible for ensuring their publications include all information required by the statutes. Each subdivision may need to modify the sample forms for the circumstances specific to your subdivision. </t>
  </si>
  <si>
    <t xml:space="preserve">(1) The example publications included here are solely to hear taxpayer input at the tax request hearing. No action should be taken at the hearing. Action items should be completed at a regular meeting, ensuring that all requirements of the Open Meetings Act are followed. </t>
  </si>
  <si>
    <t>CALCULATION OF ALLOWABLE GROWTH PERCENTAGE</t>
  </si>
  <si>
    <r>
      <rPr>
        <b/>
        <sz val="12"/>
        <color indexed="8"/>
        <rFont val="Arial"/>
        <family val="2"/>
      </rPr>
      <t xml:space="preserve">Website:  </t>
    </r>
    <r>
      <rPr>
        <u/>
        <sz val="12"/>
        <color indexed="12"/>
        <rFont val="Arial"/>
        <family val="2"/>
      </rPr>
      <t>auditors.nebraska.gov</t>
    </r>
  </si>
  <si>
    <t>Current School District Taxable Value</t>
  </si>
  <si>
    <t>Prior School District Taxable Value</t>
  </si>
  <si>
    <t>School District  Real Growth Value</t>
  </si>
  <si>
    <t>From County Assessor Certification of Taxable Value</t>
  </si>
  <si>
    <t>From Prior Year Budget, Cover Page</t>
  </si>
  <si>
    <t>From Prior Year Budget, Cover Page (Total All Funds)</t>
  </si>
  <si>
    <t xml:space="preserve">Lines 1-7 will automatically populate based on information entered on the "Basic Data Input" tab and other places of the budget. </t>
  </si>
  <si>
    <t>Prior Year total levy set by County Board</t>
  </si>
  <si>
    <t>Auditor of Public Accounts 
PO Box 98917
Lincoln, NE 68509</t>
  </si>
  <si>
    <t>Prior Year TOTAL Property Tax Request</t>
  </si>
  <si>
    <t>Prior Year Property Tax Request - All Other Purposes ONLY</t>
  </si>
  <si>
    <t>From Prior Year Budget, Cover Page (Total of "All Other Purposes" column)</t>
  </si>
  <si>
    <r>
      <t xml:space="preserve">Prior Year </t>
    </r>
    <r>
      <rPr>
        <b/>
        <u/>
        <sz val="11"/>
        <rFont val="Arial"/>
        <family val="2"/>
      </rPr>
      <t xml:space="preserve">Non-Bond </t>
    </r>
    <r>
      <rPr>
        <b/>
        <sz val="11"/>
        <rFont val="Arial"/>
        <family val="2"/>
      </rPr>
      <t>Property Tax Request</t>
    </r>
  </si>
  <si>
    <t>LB 727, Sec. 49 (2023) Removed the amount to be levied for the payment of principal and interest on bonds issued by a School District from the definition of Property Tax Request</t>
  </si>
  <si>
    <r>
      <t xml:space="preserve">(Total Personal and Real Property Tax Required for </t>
    </r>
    <r>
      <rPr>
        <i/>
        <u/>
        <sz val="10"/>
        <rFont val="Arial"/>
        <family val="2"/>
      </rPr>
      <t xml:space="preserve">All Other Purposes </t>
    </r>
    <r>
      <rPr>
        <i/>
        <sz val="10"/>
        <rFont val="Arial"/>
        <family val="2"/>
      </rPr>
      <t>from</t>
    </r>
    <r>
      <rPr>
        <b/>
        <i/>
        <sz val="10"/>
        <rFont val="Arial"/>
        <family val="2"/>
      </rPr>
      <t xml:space="preserve"> prior year</t>
    </r>
    <r>
      <rPr>
        <i/>
        <sz val="10"/>
        <rFont val="Arial"/>
        <family val="2"/>
      </rPr>
      <t xml:space="preserve"> budget - Cover Page)</t>
    </r>
  </si>
  <si>
    <r>
      <t xml:space="preserve">(Total Personal and Real Property Tax Required for </t>
    </r>
    <r>
      <rPr>
        <i/>
        <u/>
        <sz val="10"/>
        <rFont val="Arial"/>
        <family val="2"/>
      </rPr>
      <t>All Other Purposes</t>
    </r>
    <r>
      <rPr>
        <i/>
        <sz val="10"/>
        <rFont val="Arial"/>
        <family val="2"/>
      </rPr>
      <t xml:space="preserve"> from</t>
    </r>
    <r>
      <rPr>
        <b/>
        <i/>
        <sz val="10"/>
        <rFont val="Arial"/>
        <family val="2"/>
      </rPr>
      <t xml:space="preserve"> </t>
    </r>
    <r>
      <rPr>
        <i/>
        <sz val="10"/>
        <rFont val="Arial"/>
        <family val="2"/>
      </rPr>
      <t>Cover Page)</t>
    </r>
  </si>
  <si>
    <r>
      <t xml:space="preserve">If line (7) is </t>
    </r>
    <r>
      <rPr>
        <b/>
        <u/>
        <sz val="10"/>
        <rFont val="Arial"/>
        <family val="2"/>
      </rPr>
      <t>greater than</t>
    </r>
    <r>
      <rPr>
        <sz val="10"/>
        <rFont val="Arial"/>
        <family val="2"/>
      </rPr>
      <t xml:space="preserve"> line (6), your political subdivision </t>
    </r>
    <r>
      <rPr>
        <b/>
        <u/>
        <sz val="10"/>
        <rFont val="Arial"/>
        <family val="2"/>
      </rPr>
      <t>is required</t>
    </r>
    <r>
      <rPr>
        <sz val="10"/>
        <rFont val="Arial"/>
        <family val="2"/>
      </rPr>
      <t xml:space="preserve"> to participate in the joint public hearing, and complete the postcard notification requirements of §77-1633. You must provide the required information to the County Assessor electronically by September 4th.  You are not required to hold the Special Hearing to Set the Final Tax Request outlined in §77-1632. The joint public hearing is completed in lieu of this hearing. </t>
    </r>
  </si>
  <si>
    <t xml:space="preserve">If line (7) is greater than line (6), your political subdivision is required to participate in the joint public hearing, and complete the postcard notification requirements of §77-1633. You must provide your information to the County Assessor by September 4th. You are not required to hold the Special Hearing to Set the Final Tax Request outlined in §77-1632. The joint public hearing is completed in lieu of this hearing. </t>
  </si>
  <si>
    <t xml:space="preserve">See Budget Form Instruction Manual for additional requirements related to the Joint Public Hearing and Postcard requirements. </t>
  </si>
  <si>
    <t>● Insurances (Health, Dental, Life, Long Term Disability)</t>
  </si>
  <si>
    <t>District cost for health-related insurance [e.g., Health, Dental, Life, Long Term Disability (% rate of salary + benefits)</t>
  </si>
  <si>
    <t>District contribution to the individual’s plan.  Includes individual’s or family deductible.</t>
  </si>
  <si>
    <t>Amount paid by the district for not participating in the district insurance plan(s).</t>
  </si>
  <si>
    <t>Amount paid by district to cover retirement contribution, deferred compensation, FICA and Medicare traditionally paid by an employee.</t>
  </si>
  <si>
    <t>District share of retirement…</t>
  </si>
  <si>
    <t>Amount equal to annual cost of a vehicle – sole use for superintendent (purchased or provided).</t>
  </si>
  <si>
    <t>Amount paid by the district to purchase annuities.</t>
  </si>
  <si>
    <t>Amount paid by district to purchase additional school retirement credit.</t>
  </si>
  <si>
    <t>Employee’s share of any other benefit if paid by the district  (e.g. stipends for expenses).</t>
  </si>
  <si>
    <r>
      <t xml:space="preserve">     Superintendent Pay Transparency Notice—Proposed Contract </t>
    </r>
    <r>
      <rPr>
        <b/>
        <u/>
        <sz val="9.5"/>
        <rFont val="Arial"/>
        <family val="2"/>
      </rPr>
      <t>(</t>
    </r>
    <r>
      <rPr>
        <i/>
        <u/>
        <sz val="9.5"/>
        <rFont val="Arial"/>
        <family val="2"/>
      </rPr>
      <t>Name of current or new superintendent)</t>
    </r>
  </si>
  <si>
    <r>
      <t>Schedule D is provided to collect current and future costs to a school district</t>
    </r>
    <r>
      <rPr>
        <sz val="9.5"/>
        <color rgb="FFFF0000"/>
        <rFont val="Arial"/>
        <family val="2"/>
      </rPr>
      <t xml:space="preserve"> </t>
    </r>
    <r>
      <rPr>
        <sz val="9.5"/>
        <color theme="1"/>
        <rFont val="Arial"/>
        <family val="2"/>
      </rPr>
      <t>for the services of the school superintendent in accordance with LB 470.</t>
    </r>
  </si>
  <si>
    <r>
      <t xml:space="preserve">● Employee's share of retirement, deferred compensation, FICA and Medicare </t>
    </r>
    <r>
      <rPr>
        <b/>
        <i/>
        <u/>
        <sz val="9.5"/>
        <color theme="1"/>
        <rFont val="Arial"/>
        <family val="2"/>
      </rPr>
      <t>if paid by the district</t>
    </r>
  </si>
  <si>
    <r>
      <t>Amount paid by district</t>
    </r>
    <r>
      <rPr>
        <sz val="9.5"/>
        <rFont val="Arial"/>
        <family val="2"/>
      </rPr>
      <t xml:space="preserve"> </t>
    </r>
    <r>
      <rPr>
        <sz val="9.5"/>
        <color theme="1"/>
        <rFont val="Arial"/>
        <family val="2"/>
      </rPr>
      <t>for the employer share of retirement (9.8778%), FICA (6.2% up to $117,000) and Medicare (1.45%).</t>
    </r>
  </si>
  <si>
    <r>
      <t>Amount to be paid by district</t>
    </r>
    <r>
      <rPr>
        <sz val="9.5"/>
        <color rgb="FFFF0000"/>
        <rFont val="Arial"/>
        <family val="2"/>
      </rPr>
      <t xml:space="preserve"> </t>
    </r>
    <r>
      <rPr>
        <sz val="9.5"/>
        <color theme="1"/>
        <rFont val="Arial"/>
        <family val="2"/>
      </rPr>
      <t>for cost of job-related tuition.</t>
    </r>
  </si>
  <si>
    <t xml:space="preserve">Totals:   </t>
  </si>
  <si>
    <t>2025-2026</t>
  </si>
  <si>
    <r>
      <t xml:space="preserve">TOTAL PROPERTY TAX REQUEST </t>
    </r>
    <r>
      <rPr>
        <b/>
        <sz val="10"/>
        <rFont val="Arial"/>
        <family val="2"/>
      </rPr>
      <t>(Line 1 + Line 5)</t>
    </r>
  </si>
  <si>
    <t>(Without needing to attend Joint Public Hearing, or be included on postcard notification)</t>
  </si>
  <si>
    <t>DO NOT ADD OR DELETE ROWS, OR MAKE ANY OTHER CHANGES TO THIS SCHEDULE</t>
  </si>
  <si>
    <t xml:space="preserve">Property Tax Request MUST also be within the School District's Property Tax Request Authority. </t>
  </si>
  <si>
    <t>Budget Form (page 1 - 6)</t>
  </si>
  <si>
    <t>Property Tax Request Resolution</t>
  </si>
  <si>
    <t>The following items must be submitted to the State Auditor and are due by September 30th:</t>
  </si>
  <si>
    <t xml:space="preserve">Checklist of items to ensure budget forms properly completed: </t>
  </si>
  <si>
    <t>Certificate of Valuation(s) from County Assessor.  Total Certified Valuation was completed on Page 1.</t>
  </si>
  <si>
    <t>Board minutes showing the School Board's approval of the budget</t>
  </si>
  <si>
    <t xml:space="preserve">Board minutes showing 70% board approval to request more property taxes than the certified authority amount (if applicable)  </t>
  </si>
  <si>
    <t>Election Ballot and Certification of Election Results for a successful election to override the levy limitation (if applicable)</t>
  </si>
  <si>
    <t>Election Ballot and Certification of Election Results for a successful election to exceed the expenditure limitation (if applicable)</t>
  </si>
  <si>
    <t>Election Ballot and Certification of Election Results for a successful election to exceed the Property Tax Authority (if applicable)</t>
  </si>
  <si>
    <t>Printout of LC-2 and the Special Grant Fund List (if applicable)</t>
  </si>
  <si>
    <t>Page 6 - Prior year tax request (line 1) agrees to non-bond tax request on cover page of last year's budget</t>
  </si>
  <si>
    <t xml:space="preserve">Page 6 - Current tax request (line 7) agrees to total non-bond tax request on cover page </t>
  </si>
  <si>
    <t>Budgeted Calculation of Maximum Total Disbursements &amp; Transfers</t>
  </si>
  <si>
    <t>2026-2027</t>
  </si>
  <si>
    <r>
      <rPr>
        <sz val="10"/>
        <color rgb="FFFF0000"/>
        <rFont val="Calibri"/>
        <family val="2"/>
        <scheme val="minor"/>
      </rPr>
      <t>Note</t>
    </r>
    <r>
      <rPr>
        <sz val="10"/>
        <rFont val="Calibri"/>
        <family val="2"/>
        <scheme val="minor"/>
      </rPr>
      <t xml:space="preserve">: Helpful information and answers to common questions have been included throughout this Budget Form.  This information may be considered a Guidance Document under the Administrative Procedures Act. </t>
    </r>
  </si>
  <si>
    <t xml:space="preserve">This guidance document is advisory in nature but is binding on an agency until amended by such agency. A guidance document does not include internal procedural documents that only affect the internal operations of the agency and does not impose additional requirements or penalties on regulated parties or include confidential information or rules and regulations made in accordance with the Administrative Procedure Act. If you believe that this guidance document imposes additional requirements or penalties on regulated parties, you may request a review of the document. (Neb. Rev. Stat. §  84-901.03) </t>
  </si>
  <si>
    <t>To Assist in calculating Change in Operating Budget:</t>
  </si>
  <si>
    <t xml:space="preserve">Total </t>
  </si>
  <si>
    <t>Motion by _______________, seconded by ________________ to adopt Resolution #_____________.</t>
  </si>
  <si>
    <t>$ Change</t>
  </si>
  <si>
    <t>% Change</t>
  </si>
  <si>
    <t>Must enter prior year budget information in column P for this formula to work</t>
  </si>
  <si>
    <t>2027-2028</t>
  </si>
  <si>
    <t>Notice of Budget Hearing</t>
  </si>
  <si>
    <t>Notice of Special Hearing to Set the Final Tax Request</t>
  </si>
  <si>
    <t>Proof of Publication for: 1) Notice of Budget Hearing; 2) Notice of Special Hearing to Set the Final Tax Request (if applicable); and 3) Notice of Property Tax Authority, Board Vote to Access the Additional Property Tax Authority</t>
  </si>
  <si>
    <t>Prior Year Total Property Valuation per Assessor</t>
  </si>
  <si>
    <t>2026</t>
  </si>
  <si>
    <t>REPORTING PERIOD JULY 1, 2025 THROUGH JUNE 30, 2026</t>
  </si>
  <si>
    <t>This budget is for the Period SEPTEMBER 1, 2026 through AUGUST 31, 2027</t>
  </si>
  <si>
    <t>Outstanding Bonded Indebtedness as of September 1, 2026</t>
  </si>
  <si>
    <t>Was this Subdivision involved in any Interlocal Agreements or Joint Public Agencies for the reporting period of July 1, 2025 through June 30, 2026?</t>
  </si>
  <si>
    <t>Did the subdivision operate under a separate Trade Name, Corporate Name, or other Business Name during the period of July 1, 2025 through June 30, 2026?</t>
  </si>
  <si>
    <t>Budget Due by 9-30-2026</t>
  </si>
  <si>
    <t>2026-2027 BUDGET ADOPTED</t>
  </si>
  <si>
    <t>COUNTY TREASURER'S BALANCE, 9-1-2026</t>
  </si>
  <si>
    <t>2025-2026 ACTUAL/ESTIMATED</t>
  </si>
  <si>
    <t>2024-2025 ACTUAL</t>
  </si>
  <si>
    <t xml:space="preserve">2026-2027 ALLOWABLE GROWTH PERCENTAGE COMPUTATION FORM </t>
  </si>
  <si>
    <t>2026 Real Growth Value
per Assessor</t>
  </si>
  <si>
    <r>
      <t xml:space="preserve">2026-2027 ACTUAL </t>
    </r>
    <r>
      <rPr>
        <b/>
        <u/>
        <sz val="11"/>
        <rFont val="Arial"/>
        <family val="2"/>
      </rPr>
      <t>Non-Bond</t>
    </r>
    <r>
      <rPr>
        <b/>
        <sz val="11"/>
        <rFont val="Arial"/>
        <family val="2"/>
      </rPr>
      <t xml:space="preserve"> Property Tax Request</t>
    </r>
  </si>
  <si>
    <t>2026-2027
Amount Budgeted
To Spend</t>
  </si>
  <si>
    <t>Schedule B - Levy Limit Compliance</t>
  </si>
  <si>
    <t>Schedule C - Levies Expected to be Set by County</t>
  </si>
  <si>
    <t xml:space="preserve">If separate levies are needed for different bonds and/or QCPUF funds, list those seperately on this form. </t>
  </si>
  <si>
    <t>The columns to the right can be utilized to assist with accumulation of valuations from multiple counties</t>
  </si>
  <si>
    <t xml:space="preserve">** County must independently verify levy calculations before County Board approves final levies pursuant to Neb. Rev. Stat. §77-1601. Calculations shown here are intended to assist only - it is not to be used for official levy setting purposes. </t>
  </si>
  <si>
    <t>County Name</t>
  </si>
  <si>
    <t>Fund Name #1</t>
  </si>
  <si>
    <t>Fund Name #2</t>
  </si>
  <si>
    <t>Fund Name #3</t>
  </si>
  <si>
    <t>Fund Name #4</t>
  </si>
  <si>
    <t>Fund Name #5</t>
  </si>
  <si>
    <t>Fund Name #6</t>
  </si>
  <si>
    <r>
      <t xml:space="preserve">NOTE:  </t>
    </r>
    <r>
      <rPr>
        <i/>
        <u/>
        <sz val="9"/>
        <rFont val="Arial"/>
        <family val="2"/>
      </rPr>
      <t>The Schedule portion below is to assist with the Levy setting process</t>
    </r>
    <r>
      <rPr>
        <i/>
        <sz val="9"/>
        <rFont val="Arial"/>
        <family val="2"/>
      </rPr>
      <t>. Be sure to update valuation column if a particular fund(s) has a different valuation from the standard district-wide valuation noted on the cover page</t>
    </r>
  </si>
  <si>
    <t>After the 2026/27 school year, how many years remain on the contract: 
(Column F must be completed if additional years remain on contract.)</t>
  </si>
  <si>
    <t>The estimated costs to the district for the 2026/27 year and future years are listed below:</t>
  </si>
  <si>
    <t>2026/27 Base Pay,   Additional Compensation &amp; Benefits</t>
  </si>
  <si>
    <t>Schedule C - total tax request agrees to total tax request on cover</t>
  </si>
  <si>
    <t xml:space="preserve">Schedules A, B, C and D </t>
  </si>
  <si>
    <t>The 2026-2027 property tax request be set at:</t>
  </si>
  <si>
    <t>2026-2027 Budget of Disbursements &amp; Transfers</t>
  </si>
  <si>
    <r>
      <t xml:space="preserve">2025-2026 Budget of Disbursements &amp; Transfers </t>
    </r>
    <r>
      <rPr>
        <sz val="9"/>
        <color rgb="FFFF0000"/>
        <rFont val="Times New Roman"/>
        <family val="1"/>
      </rPr>
      <t>(1)</t>
    </r>
  </si>
  <si>
    <r>
      <rPr>
        <sz val="11"/>
        <color rgb="FFFF0000"/>
        <rFont val="Times New Roman"/>
        <family val="1"/>
      </rPr>
      <t>(1)</t>
    </r>
    <r>
      <rPr>
        <sz val="11"/>
        <color theme="1"/>
        <rFont val="Times New Roman"/>
        <family val="2"/>
      </rPr>
      <t xml:space="preserve"> - from page 2, column 7, of the School District's 2025-2026 Budget</t>
    </r>
  </si>
  <si>
    <t>A copy of this resolution be certified and forwarded to the County Clerk on or before October 15, 2026.</t>
  </si>
  <si>
    <t>Dated this ______ day of ___________, 2026</t>
  </si>
  <si>
    <t xml:space="preserve">
2024-2025
(1)</t>
  </si>
  <si>
    <t xml:space="preserve">
2025-2026
(2)</t>
  </si>
  <si>
    <t xml:space="preserve">
2026-2027
(3)</t>
  </si>
  <si>
    <t>2025
Tax Rate</t>
  </si>
  <si>
    <r>
      <t xml:space="preserve">Property Tax Rate
(2025-2026 Request
</t>
    </r>
    <r>
      <rPr>
        <b/>
        <sz val="10"/>
        <rFont val="Arial"/>
        <family val="2"/>
      </rPr>
      <t>Divided By</t>
    </r>
    <r>
      <rPr>
        <sz val="10"/>
        <rFont val="Arial"/>
        <family val="2"/>
      </rPr>
      <t xml:space="preserve">
2026 Valuation)</t>
    </r>
  </si>
  <si>
    <t>Proposed
2026
Tax Rate</t>
  </si>
  <si>
    <t>(4) Levy calculation formulas will need to be updated if you have fund(s) with a different valuation from the standard district-wide valuation</t>
  </si>
  <si>
    <t xml:space="preserve">(2) The sample publication is intended to assist subdivisions in meeting the publication requirements related to the  Tax Request Hearing. This is a sample form only - it is not a required form. Each subdivision is responsible for ensuring their publication includes all information required by the statutes and the accuracy of the information presented. Each subdivision may need to modify the sample forms for the circumstances specific to your subdivision. </t>
  </si>
  <si>
    <t xml:space="preserve">(3) If your subdivision is increasing the Property Tax request above the allowable growth percentage (2% plus real growth percentage), you are subject to the postcard notification and joint public hearing requirements of the Property Tax Request Act (§ 77-1633).  You are required to attend the Joint Public Hearing outlined in § 77-1633. You are not required to hold the Special Hearing to Set the Final Tax Request as outlined in § 77-1632. You are still required to hold the Budget Hearing, regardless. If the tax request does not exceed the allowable growth percentage, you will continue to hold the Special Hearing to set Final Tax Request as has been done in the past. </t>
  </si>
  <si>
    <r>
      <t xml:space="preserve">ACTUAL
9-1-2024 to 8-31-2025
</t>
    </r>
    <r>
      <rPr>
        <sz val="7"/>
        <rFont val="Arial"/>
        <family val="2"/>
      </rPr>
      <t>(Column 1)</t>
    </r>
  </si>
  <si>
    <r>
      <t xml:space="preserve">ACTUAL/ESTIMATED
9-1-2025 to 8-31-2026
</t>
    </r>
    <r>
      <rPr>
        <sz val="7"/>
        <rFont val="Arial"/>
        <family val="2"/>
      </rPr>
      <t>(Column 2)</t>
    </r>
  </si>
  <si>
    <r>
      <t xml:space="preserve">ADOPTED
9-1-2026 to 8-31-2027
</t>
    </r>
    <r>
      <rPr>
        <sz val="7"/>
        <rFont val="Arial"/>
        <family val="2"/>
      </rPr>
      <t>(Column 3)</t>
    </r>
  </si>
  <si>
    <r>
      <t xml:space="preserve">School District </t>
    </r>
    <r>
      <rPr>
        <b/>
        <u/>
        <sz val="14"/>
        <rFont val="Arial"/>
        <family val="2"/>
      </rPr>
      <t>Total</t>
    </r>
    <r>
      <rPr>
        <b/>
        <sz val="14"/>
        <rFont val="Arial"/>
        <family val="2"/>
      </rPr>
      <t xml:space="preserve"> Debt Outstanding as of September 1, 2026</t>
    </r>
  </si>
  <si>
    <t>2028-2029</t>
  </si>
  <si>
    <t>2029-2030 and
thereafter</t>
  </si>
  <si>
    <t>2026 Change - "Levies Expected to be Set by County" was split out to it's own tab - "Schedule C"</t>
  </si>
  <si>
    <t xml:space="preserve">Joint Public Agency &amp; Interlocal Agreements is indicated by checking the box.  If school district answers YES, the  Report of Joint Public Agency &amp; Interlocal Agreements is due on or before September 30th and should be included with budget submission or filed separately with the APA. This report should detail interlocal agreements the District was involved in during the 2024-2025 year. </t>
  </si>
  <si>
    <t>Page 2 - Total Resources Available (Column 4) agrees to Total Requirements (Column 9).</t>
  </si>
  <si>
    <t>Page 2 - Total Beginning Balance (Column 1) agrees to Page 3 Total Ending Balance (Column 8).</t>
  </si>
  <si>
    <t>Page 3 - Total Beginning Balance (Column 1) agrees to Page 4 Total Ending Balance (Column 8).</t>
  </si>
  <si>
    <t>Page 4 - Total Beginning Balance (Column 1) agrees to the prior School District Budget Form, Page 4, Total Ending Balance (Column 8).  If it does not agree, please provide explanation.</t>
  </si>
  <si>
    <t>Schedule B - shows the District is in compliance with State Statutes</t>
  </si>
  <si>
    <t>It is the purpose of the Interlocal Cooperation Act to permit local governmental units to make the most efficient use of their taxing authority and other powers by enabling them to cooperate with other localities on a basis of mutual advantage and thereby to provide services and facilities in manner and pursuant to forms of governmental organization that will accord best with geographic, economic, population, and other factors influencing the needs and development of local communities.  Statute 13-802</t>
  </si>
  <si>
    <t>2026-2027
STATE OF NEBRASKA</t>
  </si>
  <si>
    <t>Has your School District held a successful election to override the levy limits provided in Statute 77-3442, which is in effect for 2025-2026 school fiscal year?</t>
  </si>
  <si>
    <r>
      <t>If Total of Line 16 is greater than $1.05 and you</t>
    </r>
    <r>
      <rPr>
        <b/>
        <u/>
        <sz val="10"/>
        <rFont val="Arial"/>
        <family val="2"/>
      </rPr>
      <t xml:space="preserve"> held</t>
    </r>
    <r>
      <rPr>
        <sz val="10"/>
        <rFont val="Arial"/>
        <family val="2"/>
      </rPr>
      <t xml:space="preserve"> a successful election to override the levy which is in effect for the curent year, you must </t>
    </r>
    <r>
      <rPr>
        <b/>
        <u/>
        <sz val="10"/>
        <rFont val="Arial"/>
        <family val="2"/>
      </rPr>
      <t>attach a copy of the election ballot and the certified election returns</t>
    </r>
    <r>
      <rPr>
        <sz val="10"/>
        <rFont val="Arial"/>
        <family val="2"/>
      </rPr>
      <t xml:space="preserve"> to your budget.</t>
    </r>
  </si>
  <si>
    <t>The District has the following debt outstanding as of September 1, 2026:</t>
  </si>
  <si>
    <t xml:space="preserve">To assist school district in accumulating valuation amounts from multiple counties. </t>
  </si>
  <si>
    <t xml:space="preserve">Be sure that valuation column is updated if any particular fund(s) have a different valuation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</si>
</sst>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 0000"/>
    <numFmt numFmtId="165" formatCode="0.000000"/>
    <numFmt numFmtId="166" formatCode="_(* #,##0_);_(* \(#,##0\);_(* &quot;-&quot;??_);_(@_)"/>
    <numFmt numFmtId="167" formatCode="_(&quot;$&quot;* #,##0.000000_);_(&quot;$&quot;* \(#,##0.000000\);_(&quot;$&quot;* &quot;-&quot;??_);_(@_)"/>
    <numFmt numFmtId="168" formatCode="_(&quot;$&quot;* #,##0_);_(&quot;$&quot;* \(#,##0\);_(&quot;$&quot;* &quot;-&quot;??_);_(@_)"/>
  </numFmts>
  <fonts count="120"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sz val="10"/>
      <name val="Helv"/>
    </font>
    <font>
      <b/>
      <sz val="12"/>
      <name val="Arial"/>
      <family val="2"/>
    </font>
    <font>
      <sz val="12"/>
      <name val="Arial"/>
      <family val="2"/>
    </font>
    <font>
      <sz val="11"/>
      <name val="Arial"/>
      <family val="2"/>
    </font>
    <font>
      <b/>
      <sz val="14"/>
      <name val="Arial"/>
      <family val="2"/>
    </font>
    <font>
      <sz val="8"/>
      <name val="Arial"/>
      <family val="2"/>
    </font>
    <font>
      <b/>
      <sz val="8"/>
      <name val="Arial"/>
      <family val="2"/>
    </font>
    <font>
      <sz val="9"/>
      <name val="Arial"/>
      <family val="2"/>
    </font>
    <font>
      <b/>
      <sz val="9"/>
      <name val="Arial"/>
      <family val="2"/>
    </font>
    <font>
      <sz val="10"/>
      <name val="Arial"/>
      <family val="2"/>
    </font>
    <font>
      <sz val="8"/>
      <name val="Arial"/>
      <family val="2"/>
    </font>
    <font>
      <b/>
      <sz val="10"/>
      <name val="Arial"/>
      <family val="2"/>
    </font>
    <font>
      <b/>
      <sz val="11"/>
      <name val="Arial"/>
      <family val="2"/>
    </font>
    <font>
      <sz val="7"/>
      <name val="Arial"/>
      <family val="2"/>
    </font>
    <font>
      <sz val="14"/>
      <name val="Arial"/>
      <family val="2"/>
    </font>
    <font>
      <b/>
      <sz val="7"/>
      <name val="Arial"/>
      <family val="2"/>
    </font>
    <font>
      <b/>
      <sz val="16"/>
      <name val="Arial"/>
      <family val="2"/>
    </font>
    <font>
      <sz val="10"/>
      <name val="MS Sans Serif"/>
      <family val="2"/>
    </font>
    <font>
      <i/>
      <sz val="10"/>
      <name val="Arial"/>
      <family val="2"/>
    </font>
    <font>
      <b/>
      <i/>
      <sz val="10"/>
      <name val="Arial"/>
      <family val="2"/>
    </font>
    <font>
      <b/>
      <u/>
      <sz val="14"/>
      <name val="Arial"/>
      <family val="2"/>
    </font>
    <font>
      <b/>
      <sz val="8"/>
      <color indexed="8"/>
      <name val="Arial"/>
      <family val="2"/>
    </font>
    <font>
      <u/>
      <sz val="8"/>
      <name val="Arial"/>
      <family val="2"/>
    </font>
    <font>
      <b/>
      <sz val="14"/>
      <name val="Arial"/>
      <family val="2"/>
    </font>
    <font>
      <b/>
      <i/>
      <sz val="9"/>
      <name val="Arial"/>
      <family val="2"/>
    </font>
    <font>
      <b/>
      <i/>
      <sz val="8"/>
      <name val="Arial"/>
      <family val="2"/>
    </font>
    <font>
      <b/>
      <sz val="12"/>
      <color indexed="9"/>
      <name val="Arial"/>
      <family val="2"/>
    </font>
    <font>
      <b/>
      <sz val="16"/>
      <color indexed="9"/>
      <name val="Arial"/>
      <family val="2"/>
    </font>
    <font>
      <b/>
      <sz val="14"/>
      <color indexed="9"/>
      <name val="Arial"/>
      <family val="2"/>
    </font>
    <font>
      <sz val="18"/>
      <name val="Arial"/>
      <family val="2"/>
    </font>
    <font>
      <sz val="9"/>
      <name val="Helvetica"/>
      <family val="2"/>
    </font>
    <font>
      <sz val="7.5"/>
      <name val="Arial"/>
      <family val="2"/>
    </font>
    <font>
      <b/>
      <sz val="12"/>
      <color indexed="9"/>
      <name val="Garamond"/>
      <family val="1"/>
    </font>
    <font>
      <b/>
      <sz val="10"/>
      <color indexed="10"/>
      <name val="Arial"/>
      <family val="2"/>
    </font>
    <font>
      <b/>
      <i/>
      <sz val="10"/>
      <color indexed="12"/>
      <name val="Arial"/>
      <family val="2"/>
    </font>
    <font>
      <b/>
      <u/>
      <sz val="10"/>
      <color indexed="10"/>
      <name val="Arial"/>
      <family val="2"/>
    </font>
    <font>
      <sz val="10"/>
      <color indexed="12"/>
      <name val="Arial"/>
      <family val="2"/>
    </font>
    <font>
      <b/>
      <i/>
      <sz val="10"/>
      <name val="Times New Roman"/>
      <family val="1"/>
    </font>
    <font>
      <b/>
      <i/>
      <u/>
      <sz val="10"/>
      <name val="Times New Roman"/>
      <family val="1"/>
    </font>
    <font>
      <i/>
      <sz val="9"/>
      <name val="Arial"/>
      <family val="2"/>
    </font>
    <font>
      <u/>
      <sz val="10"/>
      <color indexed="12"/>
      <name val="Arial"/>
      <family val="2"/>
    </font>
    <font>
      <i/>
      <sz val="12"/>
      <name val="Arial Black"/>
      <family val="2"/>
    </font>
    <font>
      <i/>
      <sz val="12"/>
      <name val="Arial"/>
      <family val="2"/>
    </font>
    <font>
      <i/>
      <sz val="8"/>
      <name val="Arial"/>
      <family val="2"/>
    </font>
    <font>
      <b/>
      <u/>
      <sz val="10"/>
      <name val="Arial"/>
      <family val="2"/>
    </font>
    <font>
      <b/>
      <sz val="18"/>
      <name val="Arial"/>
      <family val="2"/>
    </font>
    <font>
      <u/>
      <sz val="11"/>
      <color indexed="12"/>
      <name val="Arial"/>
      <family val="2"/>
    </font>
    <font>
      <b/>
      <u/>
      <sz val="14"/>
      <name val="Calibri"/>
      <family val="2"/>
      <scheme val="minor"/>
    </font>
    <font>
      <b/>
      <sz val="12"/>
      <color rgb="FFFF0000"/>
      <name val="Calibri"/>
      <family val="2"/>
      <scheme val="minor"/>
    </font>
    <font>
      <b/>
      <sz val="12"/>
      <name val="Calibri"/>
      <family val="2"/>
      <scheme val="minor"/>
    </font>
    <font>
      <b/>
      <sz val="24"/>
      <name val="Arial"/>
      <family val="2"/>
    </font>
    <font>
      <b/>
      <sz val="13"/>
      <name val="Arial"/>
      <family val="2"/>
    </font>
    <font>
      <sz val="13"/>
      <color indexed="8"/>
      <name val="Arial"/>
      <family val="2"/>
    </font>
    <font>
      <sz val="14"/>
      <color indexed="10"/>
      <name val="Arial"/>
      <family val="2"/>
    </font>
    <font>
      <b/>
      <sz val="11"/>
      <color rgb="FFFF0000"/>
      <name val="Arial"/>
      <family val="2"/>
    </font>
    <font>
      <sz val="10"/>
      <name val="Arial"/>
      <family val="2"/>
    </font>
    <font>
      <i/>
      <u/>
      <sz val="10"/>
      <name val="Arial"/>
      <family val="2"/>
    </font>
    <font>
      <sz val="10"/>
      <name val="Arial"/>
      <family val="2"/>
    </font>
    <font>
      <u/>
      <sz val="10"/>
      <name val="Calibri"/>
      <family val="2"/>
      <scheme val="minor"/>
    </font>
    <font>
      <b/>
      <u/>
      <sz val="10"/>
      <color rgb="FFFF0000"/>
      <name val="Calibri"/>
      <family val="2"/>
      <scheme val="minor"/>
    </font>
    <font>
      <sz val="10"/>
      <name val="Calibri"/>
      <family val="2"/>
      <scheme val="minor"/>
    </font>
    <font>
      <sz val="14"/>
      <name val="Calibri"/>
      <family val="2"/>
      <scheme val="minor"/>
    </font>
    <font>
      <sz val="22"/>
      <color rgb="FFFF0000"/>
      <name val="Calibri"/>
      <family val="2"/>
      <scheme val="minor"/>
    </font>
    <font>
      <i/>
      <sz val="10"/>
      <name val="Calibri"/>
      <family val="2"/>
      <scheme val="minor"/>
    </font>
    <font>
      <sz val="16"/>
      <name val="Calibri"/>
      <family val="2"/>
      <scheme val="minor"/>
    </font>
    <font>
      <sz val="10"/>
      <color theme="1"/>
      <name val="Arial"/>
      <family val="2"/>
    </font>
    <font>
      <u/>
      <sz val="12"/>
      <color indexed="12"/>
      <name val="Arial"/>
      <family val="2"/>
    </font>
    <font>
      <b/>
      <sz val="12"/>
      <color indexed="8"/>
      <name val="Arial"/>
      <family val="2"/>
    </font>
    <font>
      <b/>
      <u/>
      <sz val="12"/>
      <color indexed="12"/>
      <name val="Arial"/>
      <family val="2"/>
    </font>
    <font>
      <b/>
      <u/>
      <sz val="12"/>
      <name val="Arial"/>
      <family val="2"/>
    </font>
    <font>
      <b/>
      <u/>
      <sz val="12"/>
      <color rgb="FF0000FF"/>
      <name val="Arial"/>
      <family val="2"/>
    </font>
    <font>
      <sz val="11"/>
      <color theme="1"/>
      <name val="Arial"/>
      <family val="2"/>
    </font>
    <font>
      <b/>
      <sz val="18"/>
      <color theme="1"/>
      <name val="Arial"/>
      <family val="2"/>
    </font>
    <font>
      <b/>
      <sz val="12"/>
      <color theme="1"/>
      <name val="Arial"/>
      <family val="2"/>
    </font>
    <font>
      <i/>
      <sz val="11"/>
      <color theme="1"/>
      <name val="Arial"/>
      <family val="2"/>
    </font>
    <font>
      <b/>
      <sz val="11"/>
      <color theme="1"/>
      <name val="Arial"/>
      <family val="2"/>
    </font>
    <font>
      <sz val="11"/>
      <color theme="1"/>
      <name val="Times New Roman"/>
      <family val="2"/>
    </font>
    <font>
      <b/>
      <sz val="11"/>
      <color theme="1"/>
      <name val="Times New Roman"/>
      <family val="1"/>
    </font>
    <font>
      <u/>
      <sz val="11"/>
      <color theme="1"/>
      <name val="Times New Roman"/>
      <family val="1"/>
    </font>
    <font>
      <u/>
      <sz val="11"/>
      <color theme="1"/>
      <name val="Times New Roman"/>
      <family val="2"/>
    </font>
    <font>
      <sz val="10"/>
      <name val="Times New Roman"/>
      <family val="1"/>
    </font>
    <font>
      <sz val="11"/>
      <color rgb="FFFF0000"/>
      <name val="Times New Roman"/>
      <family val="2"/>
    </font>
    <font>
      <b/>
      <u/>
      <sz val="12"/>
      <name val="Times New Roman"/>
      <family val="1"/>
    </font>
    <font>
      <b/>
      <u/>
      <sz val="11"/>
      <name val="Arial"/>
      <family val="2"/>
    </font>
    <font>
      <i/>
      <sz val="12"/>
      <name val="Calibri"/>
      <family val="2"/>
      <scheme val="minor"/>
    </font>
    <font>
      <sz val="9.5"/>
      <color theme="1"/>
      <name val="Arial"/>
      <family val="2"/>
    </font>
    <font>
      <b/>
      <sz val="9.5"/>
      <name val="Arial"/>
      <family val="2"/>
    </font>
    <font>
      <b/>
      <u/>
      <sz val="9.5"/>
      <name val="Arial"/>
      <family val="2"/>
    </font>
    <font>
      <i/>
      <u/>
      <sz val="9.5"/>
      <name val="Arial"/>
      <family val="2"/>
    </font>
    <font>
      <b/>
      <sz val="9.5"/>
      <color theme="1"/>
      <name val="Arial"/>
      <family val="2"/>
    </font>
    <font>
      <b/>
      <sz val="9.5"/>
      <color rgb="FFFF0000"/>
      <name val="Arial"/>
      <family val="2"/>
    </font>
    <font>
      <sz val="9.5"/>
      <color rgb="FFFF0000"/>
      <name val="Arial"/>
      <family val="2"/>
    </font>
    <font>
      <b/>
      <i/>
      <sz val="9.5"/>
      <color theme="1"/>
      <name val="Arial"/>
      <family val="2"/>
    </font>
    <font>
      <i/>
      <sz val="9.5"/>
      <color theme="1"/>
      <name val="Arial"/>
      <family val="2"/>
    </font>
    <font>
      <b/>
      <i/>
      <u/>
      <sz val="9.5"/>
      <color theme="1"/>
      <name val="Arial"/>
      <family val="2"/>
    </font>
    <font>
      <sz val="9.5"/>
      <name val="Arial"/>
      <family val="2"/>
    </font>
    <font>
      <sz val="10"/>
      <color rgb="FFFF0000"/>
      <name val="Calibri"/>
      <family val="2"/>
      <scheme val="minor"/>
    </font>
    <font>
      <sz val="12"/>
      <name val="Calibri"/>
      <family val="2"/>
      <scheme val="minor"/>
    </font>
    <font>
      <b/>
      <u/>
      <sz val="11"/>
      <color theme="1"/>
      <name val="Times New Roman"/>
      <family val="1"/>
    </font>
    <font>
      <sz val="11"/>
      <color rgb="FFFF0000"/>
      <name val="Times New Roman"/>
      <family val="1"/>
    </font>
    <font>
      <sz val="11"/>
      <color theme="1"/>
      <name val="Times New Roman"/>
      <family val="1"/>
    </font>
    <font>
      <sz val="9"/>
      <name val="Times New Roman"/>
      <family val="1"/>
    </font>
    <font>
      <sz val="9"/>
      <color theme="1"/>
      <name val="Times New Roman"/>
      <family val="1"/>
    </font>
    <font>
      <sz val="9"/>
      <color rgb="FFFF0000"/>
      <name val="Times New Roman"/>
      <family val="1"/>
    </font>
    <font>
      <b/>
      <sz val="9"/>
      <name val="Times New Roman"/>
      <family val="1"/>
    </font>
    <font>
      <b/>
      <sz val="9"/>
      <color theme="1"/>
      <name val="Times New Roman"/>
      <family val="1"/>
    </font>
    <font>
      <sz val="10"/>
      <color rgb="FF000000"/>
      <name val="Arial"/>
      <family val="2"/>
    </font>
    <font>
      <sz val="11"/>
      <color rgb="FF000000"/>
      <name val="Arial"/>
      <family val="2"/>
    </font>
    <font>
      <u/>
      <sz val="11"/>
      <name val="Arial"/>
      <family val="2"/>
    </font>
    <font>
      <sz val="8.5"/>
      <name val="Arial"/>
      <family val="2"/>
    </font>
    <font>
      <i/>
      <u/>
      <sz val="9"/>
      <name val="Arial"/>
      <family val="2"/>
    </font>
    <font>
      <b/>
      <sz val="10"/>
      <color rgb="FFFF0000"/>
      <name val="Arial"/>
      <family val="2"/>
    </font>
    <font>
      <b/>
      <i/>
      <sz val="8"/>
      <color theme="1"/>
      <name val="Arial"/>
      <family val="2"/>
    </font>
    <font>
      <sz val="9"/>
      <color theme="1"/>
      <name val="Arial"/>
      <family val="2"/>
    </font>
    <font>
      <b/>
      <u/>
      <sz val="10"/>
      <color rgb="FFFF0000"/>
      <name val="Arial"/>
      <family val="2"/>
    </font>
  </fonts>
  <fills count="22">
    <fill>
      <patternFill patternType="none"/>
    </fill>
    <fill>
      <patternFill patternType="gray125"/>
    </fill>
    <fill>
      <patternFill patternType="solid">
        <fgColor indexed="8"/>
        <bgColor indexed="64"/>
      </patternFill>
    </fill>
    <fill>
      <patternFill patternType="mediumGray">
        <bgColor indexed="8"/>
      </patternFill>
    </fill>
    <fill>
      <patternFill patternType="solid">
        <fgColor indexed="18"/>
        <bgColor indexed="64"/>
      </patternFill>
    </fill>
    <fill>
      <patternFill patternType="solid">
        <fgColor rgb="FFFFFF66"/>
        <bgColor indexed="64"/>
      </patternFill>
    </fill>
    <fill>
      <patternFill patternType="solid">
        <fgColor rgb="FFFF99FF"/>
        <bgColor indexed="64"/>
      </patternFill>
    </fill>
    <fill>
      <patternFill patternType="solid">
        <fgColor theme="7" tint="0.39997558519241921"/>
        <bgColor indexed="64"/>
      </patternFill>
    </fill>
    <fill>
      <patternFill patternType="solid">
        <fgColor rgb="FFFF0000"/>
        <bgColor indexed="64"/>
      </patternFill>
    </fill>
    <fill>
      <patternFill patternType="solid">
        <fgColor rgb="FFFFFF00"/>
        <bgColor indexed="64"/>
      </patternFill>
    </fill>
    <fill>
      <patternFill patternType="solid">
        <fgColor rgb="FFFFFF99"/>
        <bgColor indexed="64"/>
      </patternFill>
    </fill>
    <fill>
      <patternFill patternType="solid">
        <fgColor rgb="FFFFCCFF"/>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77111117893"/>
        <bgColor indexed="34"/>
      </patternFill>
    </fill>
    <fill>
      <patternFill patternType="solid">
        <fgColor theme="0" tint="-0.249977111117893"/>
        <bgColor theme="0"/>
      </patternFill>
    </fill>
    <fill>
      <patternFill patternType="solid">
        <fgColor theme="4" tint="0.59999389629810485"/>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style="medium">
        <color indexed="64"/>
      </top>
      <bottom style="double">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ck">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ck">
        <color indexed="64"/>
      </bottom>
      <diagonal/>
    </border>
    <border>
      <left style="thin">
        <color indexed="64"/>
      </left>
      <right style="thin">
        <color indexed="64"/>
      </right>
      <top/>
      <bottom style="thick">
        <color indexed="64"/>
      </bottom>
      <diagonal/>
    </border>
    <border>
      <left style="medium">
        <color auto="1"/>
      </left>
      <right style="medium">
        <color auto="1"/>
      </right>
      <top style="medium">
        <color auto="1"/>
      </top>
      <bottom/>
      <diagonal/>
    </border>
    <border>
      <left style="medium">
        <color indexed="64"/>
      </left>
      <right style="medium">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s>
  <cellStyleXfs count="19">
    <xf numFmtId="0" fontId="0" fillId="0" borderId="0"/>
    <xf numFmtId="44" fontId="4" fillId="0" borderId="0" applyFont="0" applyFill="0" applyBorder="0" applyAlignment="0" applyProtection="0"/>
    <xf numFmtId="0" fontId="45"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22" fillId="0" borderId="0"/>
    <xf numFmtId="0" fontId="2" fillId="0" borderId="0"/>
    <xf numFmtId="44" fontId="2" fillId="0" borderId="0" applyFont="0" applyFill="0" applyBorder="0" applyAlignment="0" applyProtection="0"/>
    <xf numFmtId="0" fontId="1" fillId="0" borderId="0"/>
    <xf numFmtId="0" fontId="4" fillId="0" borderId="0"/>
    <xf numFmtId="43" fontId="60" fillId="0" borderId="0" applyFont="0" applyFill="0" applyBorder="0" applyAlignment="0" applyProtection="0"/>
    <xf numFmtId="9" fontId="62" fillId="0" borderId="0" applyFont="0" applyFill="0" applyBorder="0" applyAlignment="0" applyProtection="0"/>
    <xf numFmtId="0" fontId="81" fillId="0" borderId="0"/>
    <xf numFmtId="0" fontId="4" fillId="0" borderId="0"/>
    <xf numFmtId="37" fontId="4" fillId="0" borderId="0" applyFont="0" applyFill="0" applyBorder="0" applyAlignment="0" applyProtection="0"/>
    <xf numFmtId="0" fontId="111" fillId="0" borderId="0" applyNumberFormat="0" applyBorder="0" applyProtection="0"/>
  </cellStyleXfs>
  <cellXfs count="911">
    <xf numFmtId="0" fontId="0" fillId="0" borderId="0" xfId="0"/>
    <xf numFmtId="0" fontId="12" fillId="0" borderId="0" xfId="0" applyFont="1" applyProtection="1">
      <protection hidden="1"/>
    </xf>
    <xf numFmtId="0" fontId="10" fillId="0" borderId="1" xfId="4" applyFont="1" applyBorder="1" applyProtection="1">
      <protection locked="0"/>
    </xf>
    <xf numFmtId="0" fontId="10" fillId="0" borderId="1" xfId="4" applyFont="1" applyBorder="1" applyAlignment="1" applyProtection="1">
      <alignment horizontal="center"/>
      <protection locked="0"/>
    </xf>
    <xf numFmtId="0" fontId="10" fillId="0" borderId="2" xfId="4" applyFont="1" applyBorder="1" applyAlignment="1" applyProtection="1">
      <alignment horizontal="center"/>
      <protection locked="0"/>
    </xf>
    <xf numFmtId="0" fontId="10" fillId="0" borderId="1" xfId="5" applyFont="1" applyBorder="1" applyProtection="1">
      <protection locked="0"/>
    </xf>
    <xf numFmtId="0" fontId="10" fillId="0" borderId="1" xfId="5" applyFont="1" applyBorder="1" applyAlignment="1" applyProtection="1">
      <alignment horizontal="center"/>
      <protection locked="0"/>
    </xf>
    <xf numFmtId="0" fontId="10" fillId="0" borderId="1" xfId="6" applyFont="1" applyBorder="1" applyProtection="1">
      <protection locked="0"/>
    </xf>
    <xf numFmtId="0" fontId="10" fillId="0" borderId="1" xfId="6" applyFont="1" applyBorder="1" applyAlignment="1" applyProtection="1">
      <alignment horizontal="center"/>
      <protection locked="0"/>
    </xf>
    <xf numFmtId="0" fontId="10" fillId="0" borderId="3" xfId="6" applyFont="1" applyBorder="1" applyAlignment="1" applyProtection="1">
      <alignment horizontal="center"/>
      <protection locked="0"/>
    </xf>
    <xf numFmtId="0" fontId="10" fillId="0" borderId="4" xfId="6" applyFont="1" applyBorder="1" applyAlignment="1" applyProtection="1">
      <alignment horizontal="center"/>
      <protection locked="0"/>
    </xf>
    <xf numFmtId="0" fontId="10" fillId="0" borderId="5" xfId="7" applyFont="1" applyBorder="1" applyAlignment="1" applyProtection="1">
      <alignment horizontal="center"/>
      <protection locked="0"/>
    </xf>
    <xf numFmtId="0" fontId="10" fillId="0" borderId="5" xfId="7" applyFont="1" applyBorder="1" applyAlignment="1" applyProtection="1">
      <alignment horizontal="left"/>
      <protection locked="0"/>
    </xf>
    <xf numFmtId="0" fontId="10" fillId="0" borderId="1" xfId="7" applyFont="1" applyBorder="1" applyAlignment="1" applyProtection="1">
      <alignment horizontal="center"/>
      <protection locked="0"/>
    </xf>
    <xf numFmtId="0" fontId="10" fillId="0" borderId="1" xfId="7" applyFont="1" applyBorder="1" applyAlignment="1" applyProtection="1">
      <alignment horizontal="left"/>
      <protection locked="0"/>
    </xf>
    <xf numFmtId="0" fontId="10" fillId="0" borderId="2" xfId="7" applyFont="1" applyBorder="1" applyAlignment="1" applyProtection="1">
      <alignment horizontal="center"/>
      <protection locked="0"/>
    </xf>
    <xf numFmtId="0" fontId="10" fillId="0" borderId="5" xfId="7" applyFont="1" applyBorder="1" applyProtection="1">
      <protection locked="0"/>
    </xf>
    <xf numFmtId="0" fontId="10" fillId="0" borderId="1" xfId="7" applyFont="1" applyBorder="1" applyProtection="1">
      <protection locked="0"/>
    </xf>
    <xf numFmtId="0" fontId="10" fillId="0" borderId="4" xfId="7" applyFont="1" applyBorder="1" applyAlignment="1" applyProtection="1">
      <alignment horizontal="center"/>
      <protection locked="0"/>
    </xf>
    <xf numFmtId="0" fontId="0" fillId="0" borderId="0" xfId="0" applyProtection="1">
      <protection hidden="1"/>
    </xf>
    <xf numFmtId="0" fontId="4" fillId="0" borderId="0" xfId="3" applyFont="1" applyAlignment="1" applyProtection="1">
      <alignment horizontal="right"/>
      <protection hidden="1"/>
    </xf>
    <xf numFmtId="0" fontId="14" fillId="0" borderId="0" xfId="0" applyFont="1" applyProtection="1">
      <protection hidden="1"/>
    </xf>
    <xf numFmtId="0" fontId="7" fillId="0" borderId="0" xfId="0" applyFont="1" applyProtection="1">
      <protection hidden="1"/>
    </xf>
    <xf numFmtId="0" fontId="7" fillId="0" borderId="16" xfId="0" applyFont="1" applyBorder="1" applyAlignment="1" applyProtection="1">
      <alignment horizontal="center"/>
      <protection hidden="1"/>
    </xf>
    <xf numFmtId="0" fontId="6" fillId="0" borderId="0" xfId="0" applyFont="1" applyAlignment="1" applyProtection="1">
      <alignment horizontal="center" wrapText="1"/>
      <protection hidden="1"/>
    </xf>
    <xf numFmtId="0" fontId="7" fillId="0" borderId="16" xfId="0" applyFont="1" applyBorder="1" applyProtection="1">
      <protection hidden="1"/>
    </xf>
    <xf numFmtId="0" fontId="8" fillId="0" borderId="0" xfId="0" applyFont="1" applyAlignment="1" applyProtection="1">
      <alignment horizontal="right"/>
      <protection hidden="1"/>
    </xf>
    <xf numFmtId="0" fontId="3" fillId="0" borderId="0" xfId="0" applyFont="1" applyProtection="1">
      <protection hidden="1"/>
    </xf>
    <xf numFmtId="0" fontId="0" fillId="0" borderId="0" xfId="0" applyAlignment="1" applyProtection="1">
      <alignment horizontal="centerContinuous"/>
      <protection hidden="1"/>
    </xf>
    <xf numFmtId="0" fontId="0" fillId="0" borderId="3" xfId="0" applyBorder="1" applyAlignment="1" applyProtection="1">
      <alignment horizontal="center"/>
      <protection hidden="1"/>
    </xf>
    <xf numFmtId="0" fontId="0" fillId="0" borderId="1" xfId="0" applyBorder="1" applyAlignment="1" applyProtection="1">
      <alignment horizontal="center" wrapText="1"/>
      <protection hidden="1"/>
    </xf>
    <xf numFmtId="0" fontId="8" fillId="0" borderId="0" xfId="0" applyFont="1" applyAlignment="1" applyProtection="1">
      <alignment horizontal="center" wrapText="1"/>
      <protection hidden="1"/>
    </xf>
    <xf numFmtId="0" fontId="35" fillId="0" borderId="1" xfId="0" applyFont="1" applyBorder="1" applyProtection="1">
      <protection hidden="1"/>
    </xf>
    <xf numFmtId="44" fontId="0" fillId="0" borderId="1" xfId="0" applyNumberFormat="1" applyBorder="1" applyProtection="1">
      <protection hidden="1"/>
    </xf>
    <xf numFmtId="0" fontId="0" fillId="2" borderId="1" xfId="0" applyFill="1" applyBorder="1" applyAlignment="1" applyProtection="1">
      <alignment horizontal="center"/>
      <protection hidden="1"/>
    </xf>
    <xf numFmtId="0" fontId="0" fillId="0" borderId="1" xfId="0" applyBorder="1" applyProtection="1">
      <protection hidden="1"/>
    </xf>
    <xf numFmtId="44" fontId="0" fillId="0" borderId="21" xfId="0" applyNumberFormat="1" applyBorder="1" applyProtection="1">
      <protection hidden="1"/>
    </xf>
    <xf numFmtId="0" fontId="27" fillId="0" borderId="0" xfId="0" applyFont="1" applyAlignment="1" applyProtection="1">
      <alignment horizontal="centerContinuous"/>
      <protection hidden="1"/>
    </xf>
    <xf numFmtId="164" fontId="7" fillId="0" borderId="0" xfId="0" applyNumberFormat="1" applyFont="1" applyAlignment="1" applyProtection="1">
      <alignment horizontal="centerContinuous" vertical="center"/>
      <protection hidden="1"/>
    </xf>
    <xf numFmtId="0" fontId="14" fillId="0" borderId="16" xfId="0" applyFont="1" applyBorder="1" applyProtection="1">
      <protection hidden="1"/>
    </xf>
    <xf numFmtId="0" fontId="7" fillId="0" borderId="0" xfId="3" applyFont="1" applyAlignment="1" applyProtection="1">
      <alignment horizontal="right" vertical="center"/>
      <protection hidden="1"/>
    </xf>
    <xf numFmtId="0" fontId="10" fillId="0" borderId="22" xfId="0" applyFont="1" applyBorder="1" applyAlignment="1" applyProtection="1">
      <alignment horizontal="center" wrapText="1"/>
      <protection hidden="1"/>
    </xf>
    <xf numFmtId="0" fontId="14" fillId="0" borderId="10" xfId="0" applyFont="1" applyBorder="1" applyAlignment="1" applyProtection="1">
      <alignment horizontal="center"/>
      <protection hidden="1"/>
    </xf>
    <xf numFmtId="0" fontId="14" fillId="0" borderId="7" xfId="0" applyFont="1" applyBorder="1" applyAlignment="1" applyProtection="1">
      <alignment horizontal="center"/>
      <protection hidden="1"/>
    </xf>
    <xf numFmtId="0" fontId="14" fillId="0" borderId="9" xfId="0" applyFont="1" applyBorder="1" applyAlignment="1" applyProtection="1">
      <alignment horizontal="center" vertical="center"/>
      <protection hidden="1"/>
    </xf>
    <xf numFmtId="0" fontId="14" fillId="0" borderId="0" xfId="0" applyFont="1" applyAlignment="1" applyProtection="1">
      <alignment horizontal="centerContinuous" wrapText="1"/>
      <protection hidden="1"/>
    </xf>
    <xf numFmtId="0" fontId="6" fillId="0" borderId="0" xfId="0" applyFont="1" applyProtection="1">
      <protection hidden="1"/>
    </xf>
    <xf numFmtId="0" fontId="7" fillId="0" borderId="0" xfId="0" applyFont="1" applyAlignment="1" applyProtection="1">
      <alignment horizontal="right"/>
      <protection hidden="1"/>
    </xf>
    <xf numFmtId="0" fontId="16" fillId="0" borderId="0" xfId="3" applyFont="1" applyProtection="1">
      <protection hidden="1"/>
    </xf>
    <xf numFmtId="0" fontId="10" fillId="0" borderId="0" xfId="3" applyFont="1" applyProtection="1">
      <protection hidden="1"/>
    </xf>
    <xf numFmtId="0" fontId="16" fillId="0" borderId="23" xfId="3" applyFont="1" applyBorder="1" applyAlignment="1" applyProtection="1">
      <alignment horizontal="centerContinuous"/>
      <protection hidden="1"/>
    </xf>
    <xf numFmtId="0" fontId="14" fillId="0" borderId="23" xfId="3" applyFont="1" applyBorder="1" applyAlignment="1" applyProtection="1">
      <alignment horizontal="centerContinuous"/>
      <protection hidden="1"/>
    </xf>
    <xf numFmtId="0" fontId="14" fillId="0" borderId="26" xfId="3" applyFont="1" applyBorder="1" applyAlignment="1" applyProtection="1">
      <alignment horizontal="centerContinuous"/>
      <protection hidden="1"/>
    </xf>
    <xf numFmtId="0" fontId="11" fillId="0" borderId="27" xfId="3" applyFont="1" applyBorder="1" applyAlignment="1" applyProtection="1">
      <alignment horizontal="center"/>
      <protection hidden="1"/>
    </xf>
    <xf numFmtId="0" fontId="11" fillId="0" borderId="28" xfId="3" applyFont="1" applyBorder="1" applyAlignment="1" applyProtection="1">
      <alignment horizontal="center" wrapText="1"/>
      <protection hidden="1"/>
    </xf>
    <xf numFmtId="0" fontId="11" fillId="0" borderId="29" xfId="3" applyFont="1" applyBorder="1" applyAlignment="1" applyProtection="1">
      <alignment horizontal="center" wrapText="1"/>
      <protection hidden="1"/>
    </xf>
    <xf numFmtId="0" fontId="11" fillId="0" borderId="0" xfId="3" applyFont="1" applyAlignment="1" applyProtection="1">
      <alignment horizontal="center"/>
      <protection hidden="1"/>
    </xf>
    <xf numFmtId="0" fontId="10" fillId="0" borderId="13" xfId="3" applyFont="1" applyBorder="1" applyProtection="1">
      <protection hidden="1"/>
    </xf>
    <xf numFmtId="0" fontId="10" fillId="0" borderId="5" xfId="3" applyFont="1" applyBorder="1" applyAlignment="1" applyProtection="1">
      <alignment horizontal="center"/>
      <protection hidden="1"/>
    </xf>
    <xf numFmtId="0" fontId="10" fillId="0" borderId="30" xfId="3" applyFont="1" applyBorder="1" applyAlignment="1" applyProtection="1">
      <alignment horizontal="center"/>
      <protection hidden="1"/>
    </xf>
    <xf numFmtId="0" fontId="10" fillId="0" borderId="7" xfId="3" applyFont="1" applyBorder="1" applyAlignment="1" applyProtection="1">
      <alignment vertical="center"/>
      <protection hidden="1"/>
    </xf>
    <xf numFmtId="0" fontId="11" fillId="0" borderId="12" xfId="3" applyFont="1" applyBorder="1" applyProtection="1">
      <protection hidden="1"/>
    </xf>
    <xf numFmtId="0" fontId="10" fillId="0" borderId="23" xfId="3" applyFont="1" applyBorder="1" applyProtection="1">
      <protection hidden="1"/>
    </xf>
    <xf numFmtId="0" fontId="16" fillId="0" borderId="18" xfId="3" applyFont="1" applyBorder="1" applyAlignment="1" applyProtection="1">
      <alignment horizontal="centerContinuous"/>
      <protection hidden="1"/>
    </xf>
    <xf numFmtId="0" fontId="14" fillId="0" borderId="18" xfId="3" applyFont="1" applyBorder="1" applyAlignment="1" applyProtection="1">
      <alignment horizontal="centerContinuous"/>
      <protection hidden="1"/>
    </xf>
    <xf numFmtId="0" fontId="14" fillId="0" borderId="19" xfId="3" applyFont="1" applyBorder="1" applyAlignment="1" applyProtection="1">
      <alignment horizontal="centerContinuous"/>
      <protection hidden="1"/>
    </xf>
    <xf numFmtId="0" fontId="11" fillId="0" borderId="19" xfId="3" applyFont="1" applyBorder="1" applyAlignment="1" applyProtection="1">
      <alignment horizontal="center" wrapText="1"/>
      <protection hidden="1"/>
    </xf>
    <xf numFmtId="0" fontId="10" fillId="0" borderId="31" xfId="3" applyFont="1" applyBorder="1" applyAlignment="1" applyProtection="1">
      <alignment horizontal="center"/>
      <protection hidden="1"/>
    </xf>
    <xf numFmtId="0" fontId="11" fillId="0" borderId="27" xfId="3" applyFont="1" applyBorder="1" applyAlignment="1" applyProtection="1">
      <alignment horizontal="center" wrapText="1"/>
      <protection hidden="1"/>
    </xf>
    <xf numFmtId="0" fontId="11" fillId="0" borderId="32" xfId="3" applyFont="1" applyBorder="1" applyAlignment="1" applyProtection="1">
      <alignment horizontal="center" wrapText="1"/>
      <protection hidden="1"/>
    </xf>
    <xf numFmtId="44" fontId="10" fillId="0" borderId="32" xfId="3" applyNumberFormat="1" applyFont="1" applyBorder="1" applyAlignment="1" applyProtection="1">
      <alignment horizontal="right"/>
      <protection hidden="1"/>
    </xf>
    <xf numFmtId="0" fontId="10" fillId="0" borderId="18" xfId="3" applyFont="1" applyBorder="1" applyAlignment="1" applyProtection="1">
      <alignment horizontal="left" wrapText="1"/>
      <protection hidden="1"/>
    </xf>
    <xf numFmtId="0" fontId="10" fillId="0" borderId="0" xfId="3" applyFont="1" applyAlignment="1" applyProtection="1">
      <alignment horizontal="left" wrapText="1"/>
      <protection hidden="1"/>
    </xf>
    <xf numFmtId="0" fontId="0" fillId="0" borderId="0" xfId="0" applyAlignment="1" applyProtection="1">
      <alignment horizontal="left" wrapText="1"/>
      <protection hidden="1"/>
    </xf>
    <xf numFmtId="0" fontId="10" fillId="0" borderId="6" xfId="3" applyFont="1" applyBorder="1" applyAlignment="1" applyProtection="1">
      <alignment horizontal="right"/>
      <protection hidden="1"/>
    </xf>
    <xf numFmtId="44" fontId="10" fillId="0" borderId="6" xfId="3" applyNumberFormat="1" applyFont="1" applyBorder="1" applyAlignment="1" applyProtection="1">
      <alignment horizontal="right"/>
      <protection hidden="1"/>
    </xf>
    <xf numFmtId="44" fontId="10" fillId="0" borderId="0" xfId="3" applyNumberFormat="1" applyFont="1" applyAlignment="1" applyProtection="1">
      <alignment horizontal="right"/>
      <protection hidden="1"/>
    </xf>
    <xf numFmtId="0" fontId="9" fillId="0" borderId="0" xfId="3" applyFont="1" applyAlignment="1" applyProtection="1">
      <alignment horizontal="center" vertical="center"/>
      <protection hidden="1"/>
    </xf>
    <xf numFmtId="0" fontId="21" fillId="0" borderId="0" xfId="3" applyFont="1" applyAlignment="1" applyProtection="1">
      <alignment horizontal="center" vertical="center"/>
      <protection hidden="1"/>
    </xf>
    <xf numFmtId="0" fontId="14" fillId="0" borderId="0" xfId="0" applyFont="1" applyAlignment="1" applyProtection="1">
      <alignment horizontal="centerContinuous"/>
      <protection hidden="1"/>
    </xf>
    <xf numFmtId="0" fontId="7" fillId="0" borderId="0" xfId="0" applyFont="1" applyAlignment="1" applyProtection="1">
      <alignment horizontal="center"/>
      <protection hidden="1"/>
    </xf>
    <xf numFmtId="0" fontId="25" fillId="0" borderId="0" xfId="0" applyFont="1" applyAlignment="1" applyProtection="1">
      <alignment horizontal="centerContinuous" wrapText="1"/>
      <protection hidden="1"/>
    </xf>
    <xf numFmtId="0" fontId="7" fillId="0" borderId="0" xfId="0" applyFont="1" applyAlignment="1" applyProtection="1">
      <alignment horizontal="centerContinuous"/>
      <protection hidden="1"/>
    </xf>
    <xf numFmtId="0" fontId="6" fillId="0" borderId="0" xfId="0" applyFont="1" applyAlignment="1" applyProtection="1">
      <alignment horizontal="centerContinuous" vertical="center"/>
      <protection hidden="1"/>
    </xf>
    <xf numFmtId="0" fontId="14" fillId="0" borderId="0" xfId="0" applyFont="1" applyAlignment="1" applyProtection="1">
      <alignment horizontal="centerContinuous" vertical="center"/>
      <protection hidden="1"/>
    </xf>
    <xf numFmtId="0" fontId="17" fillId="0" borderId="0" xfId="0" applyFont="1" applyAlignment="1" applyProtection="1">
      <alignment horizontal="centerContinuous" vertical="center"/>
      <protection hidden="1"/>
    </xf>
    <xf numFmtId="0" fontId="12" fillId="0" borderId="0" xfId="0" applyFont="1" applyAlignment="1" applyProtection="1">
      <alignment wrapText="1"/>
      <protection hidden="1"/>
    </xf>
    <xf numFmtId="0" fontId="10" fillId="0" borderId="0" xfId="0" applyFont="1" applyAlignment="1" applyProtection="1">
      <alignment horizontal="centerContinuous" vertical="top"/>
      <protection hidden="1"/>
    </xf>
    <xf numFmtId="0" fontId="8" fillId="0" borderId="0" xfId="0" applyFont="1" applyAlignment="1" applyProtection="1">
      <alignment horizontal="center"/>
      <protection hidden="1"/>
    </xf>
    <xf numFmtId="0" fontId="14" fillId="0" borderId="25" xfId="0" applyFont="1" applyBorder="1" applyAlignment="1" applyProtection="1">
      <alignment vertical="center"/>
      <protection hidden="1"/>
    </xf>
    <xf numFmtId="0" fontId="14" fillId="0" borderId="23" xfId="0" applyFont="1" applyBorder="1" applyAlignment="1" applyProtection="1">
      <alignment vertical="center"/>
      <protection hidden="1"/>
    </xf>
    <xf numFmtId="0" fontId="14" fillId="0" borderId="23" xfId="0" applyFont="1" applyBorder="1" applyAlignment="1" applyProtection="1">
      <alignment horizontal="center" vertical="center"/>
      <protection hidden="1"/>
    </xf>
    <xf numFmtId="0" fontId="12" fillId="0" borderId="23" xfId="0" applyFont="1" applyBorder="1" applyAlignment="1" applyProtection="1">
      <alignment horizontal="center" vertical="center"/>
      <protection hidden="1"/>
    </xf>
    <xf numFmtId="0" fontId="14" fillId="0" borderId="26" xfId="0" applyFont="1" applyBorder="1" applyProtection="1">
      <protection hidden="1"/>
    </xf>
    <xf numFmtId="0" fontId="14" fillId="0" borderId="32" xfId="0" applyFont="1" applyBorder="1" applyProtection="1">
      <protection hidden="1"/>
    </xf>
    <xf numFmtId="0" fontId="14" fillId="0" borderId="33" xfId="0" applyFont="1" applyBorder="1" applyAlignment="1" applyProtection="1">
      <alignment horizontal="center"/>
      <protection hidden="1"/>
    </xf>
    <xf numFmtId="0" fontId="14" fillId="0" borderId="34" xfId="0" applyFont="1" applyBorder="1" applyProtection="1">
      <protection hidden="1"/>
    </xf>
    <xf numFmtId="0" fontId="14" fillId="0" borderId="34" xfId="0" applyFont="1" applyBorder="1" applyAlignment="1" applyProtection="1">
      <alignment horizontal="left" vertical="center"/>
      <protection hidden="1"/>
    </xf>
    <xf numFmtId="0" fontId="16" fillId="0" borderId="0" xfId="0" applyFont="1" applyAlignment="1" applyProtection="1">
      <alignment horizontal="left" vertical="center"/>
      <protection hidden="1"/>
    </xf>
    <xf numFmtId="0" fontId="14" fillId="0" borderId="35" xfId="0" applyFont="1" applyBorder="1" applyProtection="1">
      <protection hidden="1"/>
    </xf>
    <xf numFmtId="0" fontId="14" fillId="0" borderId="6" xfId="0" applyFont="1" applyBorder="1" applyProtection="1">
      <protection hidden="1"/>
    </xf>
    <xf numFmtId="0" fontId="14" fillId="0" borderId="6" xfId="0" applyFont="1" applyBorder="1" applyAlignment="1" applyProtection="1">
      <alignment horizontal="center"/>
      <protection hidden="1"/>
    </xf>
    <xf numFmtId="0" fontId="26" fillId="0" borderId="6" xfId="0" applyFont="1" applyBorder="1" applyAlignment="1" applyProtection="1">
      <alignment horizontal="center" wrapText="1"/>
      <protection hidden="1"/>
    </xf>
    <xf numFmtId="0" fontId="14" fillId="0" borderId="36" xfId="0" applyFont="1" applyBorder="1" applyProtection="1">
      <protection hidden="1"/>
    </xf>
    <xf numFmtId="44" fontId="14" fillId="0" borderId="0" xfId="0" applyNumberFormat="1" applyFont="1" applyAlignment="1" applyProtection="1">
      <alignment horizontal="center"/>
      <protection hidden="1"/>
    </xf>
    <xf numFmtId="0" fontId="38" fillId="0" borderId="0" xfId="0" applyFont="1" applyProtection="1">
      <protection hidden="1"/>
    </xf>
    <xf numFmtId="0" fontId="4" fillId="0" borderId="0" xfId="0" applyFont="1" applyProtection="1">
      <protection hidden="1"/>
    </xf>
    <xf numFmtId="44" fontId="14" fillId="2" borderId="37" xfId="1" applyFont="1" applyFill="1" applyBorder="1" applyProtection="1">
      <protection hidden="1"/>
    </xf>
    <xf numFmtId="44" fontId="14" fillId="2" borderId="37" xfId="0" applyNumberFormat="1" applyFont="1" applyFill="1" applyBorder="1" applyProtection="1">
      <protection hidden="1"/>
    </xf>
    <xf numFmtId="0" fontId="10" fillId="0" borderId="16" xfId="7" applyFont="1" applyBorder="1" applyAlignment="1" applyProtection="1">
      <alignment horizontal="left"/>
      <protection locked="0"/>
    </xf>
    <xf numFmtId="0" fontId="10" fillId="0" borderId="7" xfId="3" applyFont="1" applyBorder="1" applyAlignment="1" applyProtection="1">
      <alignment vertical="center"/>
      <protection locked="0"/>
    </xf>
    <xf numFmtId="0" fontId="11" fillId="0" borderId="0" xfId="0" applyFont="1" applyAlignment="1" applyProtection="1">
      <alignment horizontal="centerContinuous"/>
      <protection hidden="1"/>
    </xf>
    <xf numFmtId="0" fontId="16" fillId="0" borderId="0" xfId="0" applyFont="1" applyAlignment="1" applyProtection="1">
      <alignment horizontal="centerContinuous"/>
      <protection hidden="1"/>
    </xf>
    <xf numFmtId="44" fontId="14" fillId="0" borderId="1" xfId="0" applyNumberFormat="1" applyFont="1" applyBorder="1" applyAlignment="1" applyProtection="1">
      <alignment horizontal="centerContinuous" vertical="center"/>
      <protection locked="0"/>
    </xf>
    <xf numFmtId="44" fontId="14" fillId="0" borderId="0" xfId="0" applyNumberFormat="1" applyFont="1" applyAlignment="1" applyProtection="1">
      <alignment horizontal="centerContinuous"/>
      <protection hidden="1"/>
    </xf>
    <xf numFmtId="44" fontId="14" fillId="0" borderId="16" xfId="0" applyNumberFormat="1" applyFont="1" applyBorder="1" applyAlignment="1" applyProtection="1">
      <alignment horizontal="center"/>
      <protection hidden="1"/>
    </xf>
    <xf numFmtId="44" fontId="14" fillId="0" borderId="0" xfId="0" applyNumberFormat="1" applyFont="1" applyAlignment="1" applyProtection="1">
      <alignment vertical="center"/>
      <protection hidden="1"/>
    </xf>
    <xf numFmtId="44" fontId="14" fillId="0" borderId="0" xfId="0" applyNumberFormat="1" applyFont="1" applyAlignment="1" applyProtection="1">
      <alignment horizontal="left" vertical="center"/>
      <protection hidden="1"/>
    </xf>
    <xf numFmtId="0" fontId="0" fillId="0" borderId="1" xfId="0" applyBorder="1" applyProtection="1">
      <protection locked="0"/>
    </xf>
    <xf numFmtId="0" fontId="10" fillId="0" borderId="7" xfId="3" applyFont="1" applyBorder="1" applyAlignment="1" applyProtection="1">
      <alignment vertical="center" wrapText="1"/>
      <protection locked="0"/>
    </xf>
    <xf numFmtId="0" fontId="35" fillId="0" borderId="1" xfId="0" applyFont="1" applyBorder="1" applyAlignment="1">
      <alignment wrapText="1"/>
    </xf>
    <xf numFmtId="0" fontId="12" fillId="0" borderId="0" xfId="3" applyFont="1" applyProtection="1">
      <protection hidden="1"/>
    </xf>
    <xf numFmtId="0" fontId="10" fillId="0" borderId="0" xfId="7" applyFont="1"/>
    <xf numFmtId="0" fontId="14" fillId="0" borderId="25" xfId="0" applyFont="1" applyBorder="1" applyProtection="1">
      <protection hidden="1"/>
    </xf>
    <xf numFmtId="44" fontId="0" fillId="0" borderId="0" xfId="0" applyNumberFormat="1" applyProtection="1">
      <protection locked="0"/>
    </xf>
    <xf numFmtId="0" fontId="14" fillId="0" borderId="0" xfId="0" applyFont="1"/>
    <xf numFmtId="0" fontId="18" fillId="0" borderId="5" xfId="7" applyFont="1" applyBorder="1" applyAlignment="1" applyProtection="1">
      <alignment horizontal="center"/>
      <protection locked="0"/>
    </xf>
    <xf numFmtId="0" fontId="10" fillId="0" borderId="7" xfId="0" applyFont="1" applyBorder="1" applyAlignment="1">
      <alignment horizontal="center"/>
    </xf>
    <xf numFmtId="0" fontId="10" fillId="0" borderId="0" xfId="3" applyFont="1" applyProtection="1">
      <protection locked="0"/>
    </xf>
    <xf numFmtId="0" fontId="9" fillId="0" borderId="0" xfId="0" applyFont="1" applyAlignment="1">
      <alignment horizontal="centerContinuous"/>
    </xf>
    <xf numFmtId="0" fontId="6" fillId="0" borderId="0" xfId="0" applyFont="1" applyAlignment="1">
      <alignment horizontal="centerContinuous"/>
    </xf>
    <xf numFmtId="0" fontId="7" fillId="0" borderId="0" xfId="0" applyFont="1"/>
    <xf numFmtId="0" fontId="47" fillId="0" borderId="0" xfId="0" applyFont="1"/>
    <xf numFmtId="0" fontId="7" fillId="0" borderId="0" xfId="0" applyFont="1" applyAlignment="1">
      <alignment horizontal="center"/>
    </xf>
    <xf numFmtId="0" fontId="7" fillId="0" borderId="0" xfId="0" applyFont="1" applyAlignment="1">
      <alignment horizontal="center" wrapText="1"/>
    </xf>
    <xf numFmtId="0" fontId="10" fillId="0" borderId="5" xfId="7" applyFont="1" applyBorder="1" applyAlignment="1">
      <alignment horizontal="left"/>
    </xf>
    <xf numFmtId="0" fontId="10" fillId="0" borderId="5" xfId="7" applyFont="1" applyBorder="1" applyAlignment="1">
      <alignment horizontal="center"/>
    </xf>
    <xf numFmtId="0" fontId="10" fillId="0" borderId="5" xfId="7" applyFont="1" applyBorder="1"/>
    <xf numFmtId="0" fontId="10" fillId="0" borderId="1" xfId="5" applyFont="1" applyBorder="1" applyAlignment="1">
      <alignment horizontal="center"/>
    </xf>
    <xf numFmtId="49" fontId="10" fillId="0" borderId="0" xfId="0" applyNumberFormat="1" applyFont="1" applyAlignment="1" applyProtection="1">
      <alignment horizontal="left"/>
      <protection locked="0"/>
    </xf>
    <xf numFmtId="0" fontId="14" fillId="0" borderId="34" xfId="0" applyFont="1" applyBorder="1" applyProtection="1">
      <protection locked="0"/>
    </xf>
    <xf numFmtId="0" fontId="38" fillId="0" borderId="0" xfId="0" applyFont="1"/>
    <xf numFmtId="0" fontId="4" fillId="0" borderId="44" xfId="0" applyFont="1" applyBorder="1" applyAlignment="1" applyProtection="1">
      <alignment horizontal="center" wrapText="1"/>
      <protection hidden="1"/>
    </xf>
    <xf numFmtId="0" fontId="4" fillId="0" borderId="1" xfId="0" applyFont="1" applyBorder="1" applyAlignment="1" applyProtection="1">
      <alignment horizontal="center" wrapText="1"/>
      <protection hidden="1"/>
    </xf>
    <xf numFmtId="0" fontId="16" fillId="0" borderId="0" xfId="0" applyFont="1" applyProtection="1">
      <protection hidden="1"/>
    </xf>
    <xf numFmtId="0" fontId="14" fillId="0" borderId="0" xfId="0" applyFont="1" applyProtection="1">
      <protection locked="0"/>
    </xf>
    <xf numFmtId="164" fontId="14" fillId="0" borderId="0" xfId="0" applyNumberFormat="1" applyFont="1" applyProtection="1">
      <protection locked="0"/>
    </xf>
    <xf numFmtId="0" fontId="0" fillId="0" borderId="0" xfId="0" applyProtection="1">
      <protection locked="0"/>
    </xf>
    <xf numFmtId="0" fontId="10" fillId="0" borderId="0" xfId="4" applyFont="1" applyProtection="1">
      <protection locked="0"/>
    </xf>
    <xf numFmtId="0" fontId="18" fillId="0" borderId="0" xfId="5" applyFont="1" applyProtection="1">
      <protection locked="0"/>
    </xf>
    <xf numFmtId="0" fontId="18" fillId="0" borderId="0" xfId="6" applyFont="1" applyProtection="1">
      <protection locked="0"/>
    </xf>
    <xf numFmtId="0" fontId="10" fillId="0" borderId="0" xfId="7" applyFont="1" applyProtection="1">
      <protection locked="0"/>
    </xf>
    <xf numFmtId="0" fontId="8" fillId="0" borderId="0" xfId="0" applyFont="1" applyProtection="1">
      <protection locked="0"/>
    </xf>
    <xf numFmtId="0" fontId="10" fillId="0" borderId="0" xfId="8" applyFont="1" applyProtection="1">
      <protection locked="0"/>
    </xf>
    <xf numFmtId="0" fontId="16" fillId="0" borderId="0" xfId="8" applyFont="1" applyAlignment="1" applyProtection="1">
      <alignment horizontal="right"/>
      <protection locked="0"/>
    </xf>
    <xf numFmtId="43" fontId="10" fillId="0" borderId="0" xfId="8" applyNumberFormat="1" applyFont="1" applyProtection="1">
      <protection locked="0"/>
    </xf>
    <xf numFmtId="43" fontId="10" fillId="0" borderId="0" xfId="8" applyNumberFormat="1" applyFont="1" applyAlignment="1" applyProtection="1">
      <alignment horizontal="right"/>
      <protection locked="0"/>
    </xf>
    <xf numFmtId="0" fontId="38" fillId="5" borderId="0" xfId="0" applyFont="1" applyFill="1"/>
    <xf numFmtId="0" fontId="0" fillId="5" borderId="0" xfId="0" applyFill="1"/>
    <xf numFmtId="0" fontId="28" fillId="0" borderId="0" xfId="0" applyFont="1" applyAlignment="1" applyProtection="1">
      <alignment horizontal="left" vertical="center" wrapText="1"/>
      <protection hidden="1"/>
    </xf>
    <xf numFmtId="0" fontId="14" fillId="0" borderId="7" xfId="0" applyFont="1" applyBorder="1" applyAlignment="1" applyProtection="1">
      <alignment horizontal="center" vertical="center"/>
      <protection hidden="1"/>
    </xf>
    <xf numFmtId="44" fontId="8" fillId="0" borderId="37" xfId="1" applyFont="1" applyFill="1" applyBorder="1" applyProtection="1">
      <protection locked="0"/>
    </xf>
    <xf numFmtId="44" fontId="8" fillId="0" borderId="37" xfId="1" applyFont="1" applyFill="1" applyBorder="1" applyProtection="1">
      <protection hidden="1"/>
    </xf>
    <xf numFmtId="44" fontId="8" fillId="0" borderId="37" xfId="0" applyNumberFormat="1" applyFont="1" applyBorder="1" applyProtection="1">
      <protection locked="0"/>
    </xf>
    <xf numFmtId="44" fontId="8" fillId="0" borderId="37" xfId="0" applyNumberFormat="1" applyFont="1" applyBorder="1" applyProtection="1">
      <protection hidden="1"/>
    </xf>
    <xf numFmtId="44" fontId="8" fillId="0" borderId="37" xfId="0" applyNumberFormat="1" applyFont="1" applyBorder="1" applyAlignment="1" applyProtection="1">
      <alignment vertical="center"/>
      <protection locked="0"/>
    </xf>
    <xf numFmtId="44" fontId="8" fillId="0" borderId="46" xfId="0" applyNumberFormat="1" applyFont="1" applyBorder="1" applyProtection="1">
      <protection hidden="1"/>
    </xf>
    <xf numFmtId="43" fontId="4" fillId="0" borderId="1" xfId="1" applyNumberFormat="1" applyFont="1" applyBorder="1" applyAlignment="1" applyProtection="1">
      <protection locked="0"/>
    </xf>
    <xf numFmtId="43" fontId="4" fillId="0" borderId="37" xfId="1" applyNumberFormat="1" applyFont="1" applyBorder="1" applyAlignment="1" applyProtection="1">
      <protection locked="0"/>
    </xf>
    <xf numFmtId="43" fontId="4" fillId="0" borderId="1" xfId="1" applyNumberFormat="1" applyFont="1" applyFill="1" applyBorder="1" applyAlignment="1" applyProtection="1">
      <protection locked="0"/>
    </xf>
    <xf numFmtId="43" fontId="4" fillId="0" borderId="37" xfId="1" applyNumberFormat="1" applyFont="1" applyFill="1" applyBorder="1" applyAlignment="1" applyProtection="1">
      <protection locked="0"/>
    </xf>
    <xf numFmtId="43" fontId="4" fillId="0" borderId="3" xfId="1" applyNumberFormat="1" applyFont="1" applyBorder="1" applyAlignment="1" applyProtection="1">
      <protection locked="0"/>
    </xf>
    <xf numFmtId="43" fontId="4" fillId="0" borderId="3" xfId="1" applyNumberFormat="1" applyFont="1" applyFill="1" applyBorder="1" applyAlignment="1" applyProtection="1">
      <protection locked="0"/>
    </xf>
    <xf numFmtId="43" fontId="4" fillId="0" borderId="47" xfId="1" applyNumberFormat="1" applyFont="1" applyFill="1" applyBorder="1" applyAlignment="1" applyProtection="1">
      <protection locked="0"/>
    </xf>
    <xf numFmtId="43" fontId="4" fillId="0" borderId="5" xfId="1" applyNumberFormat="1" applyFont="1" applyBorder="1" applyAlignment="1" applyProtection="1">
      <protection locked="0"/>
    </xf>
    <xf numFmtId="43" fontId="4" fillId="0" borderId="30" xfId="1" applyNumberFormat="1" applyFont="1" applyBorder="1" applyAlignment="1" applyProtection="1">
      <protection locked="0"/>
    </xf>
    <xf numFmtId="43" fontId="4" fillId="0" borderId="5" xfId="1" applyNumberFormat="1" applyFont="1" applyFill="1" applyBorder="1" applyAlignment="1" applyProtection="1">
      <protection locked="0"/>
    </xf>
    <xf numFmtId="43" fontId="4" fillId="0" borderId="30" xfId="1" applyNumberFormat="1" applyFont="1" applyFill="1" applyBorder="1" applyAlignment="1" applyProtection="1">
      <protection locked="0"/>
    </xf>
    <xf numFmtId="44" fontId="4" fillId="0" borderId="16" xfId="1" applyFont="1" applyBorder="1" applyAlignment="1" applyProtection="1">
      <protection locked="0"/>
    </xf>
    <xf numFmtId="44" fontId="4" fillId="0" borderId="0" xfId="1" applyFont="1" applyAlignment="1" applyProtection="1">
      <protection hidden="1"/>
    </xf>
    <xf numFmtId="44" fontId="4" fillId="0" borderId="0" xfId="1" applyFont="1" applyProtection="1">
      <protection hidden="1"/>
    </xf>
    <xf numFmtId="44" fontId="4" fillId="0" borderId="16" xfId="1" applyFont="1" applyBorder="1" applyProtection="1">
      <protection hidden="1"/>
    </xf>
    <xf numFmtId="44" fontId="16" fillId="0" borderId="45" xfId="1" applyFont="1" applyBorder="1" applyProtection="1">
      <protection hidden="1"/>
    </xf>
    <xf numFmtId="44" fontId="16" fillId="0" borderId="0" xfId="1" applyFont="1" applyProtection="1">
      <protection hidden="1"/>
    </xf>
    <xf numFmtId="43" fontId="4" fillId="0" borderId="33" xfId="1" applyNumberFormat="1" applyFont="1" applyBorder="1" applyAlignment="1" applyProtection="1">
      <protection locked="0"/>
    </xf>
    <xf numFmtId="43" fontId="12" fillId="0" borderId="1" xfId="1" applyNumberFormat="1" applyFont="1" applyBorder="1" applyAlignment="1" applyProtection="1">
      <alignment vertical="center"/>
      <protection locked="0"/>
    </xf>
    <xf numFmtId="43" fontId="12" fillId="0" borderId="1" xfId="1" applyNumberFormat="1" applyFont="1" applyBorder="1" applyAlignment="1" applyProtection="1">
      <alignment vertical="center" wrapText="1"/>
      <protection hidden="1"/>
    </xf>
    <xf numFmtId="43" fontId="12" fillId="0" borderId="1" xfId="1" applyNumberFormat="1" applyFont="1" applyBorder="1" applyAlignment="1" applyProtection="1">
      <alignment vertical="center"/>
      <protection hidden="1"/>
    </xf>
    <xf numFmtId="43" fontId="12" fillId="0" borderId="52" xfId="1" applyNumberFormat="1" applyFont="1" applyFill="1" applyBorder="1" applyAlignment="1" applyProtection="1">
      <alignment vertical="center"/>
      <protection hidden="1"/>
    </xf>
    <xf numFmtId="43" fontId="12" fillId="3" borderId="1" xfId="1" applyNumberFormat="1" applyFont="1" applyFill="1" applyBorder="1" applyAlignment="1" applyProtection="1">
      <alignment vertical="center"/>
      <protection hidden="1"/>
    </xf>
    <xf numFmtId="43" fontId="12" fillId="0" borderId="52" xfId="1" applyNumberFormat="1" applyFont="1" applyFill="1" applyBorder="1" applyAlignment="1" applyProtection="1">
      <alignment horizontal="center" vertical="center"/>
      <protection hidden="1"/>
    </xf>
    <xf numFmtId="43" fontId="12" fillId="0" borderId="1" xfId="1" applyNumberFormat="1" applyFont="1" applyFill="1" applyBorder="1" applyAlignment="1" applyProtection="1">
      <alignment vertical="center" wrapText="1"/>
      <protection hidden="1"/>
    </xf>
    <xf numFmtId="43" fontId="12" fillId="0" borderId="4" xfId="1" applyNumberFormat="1" applyFont="1" applyBorder="1" applyProtection="1">
      <protection hidden="1"/>
    </xf>
    <xf numFmtId="43" fontId="12" fillId="0" borderId="36" xfId="1" applyNumberFormat="1" applyFont="1" applyFill="1" applyBorder="1" applyProtection="1">
      <protection hidden="1"/>
    </xf>
    <xf numFmtId="43" fontId="12" fillId="0" borderId="20" xfId="3" applyNumberFormat="1" applyFont="1" applyBorder="1" applyAlignment="1" applyProtection="1">
      <alignment horizontal="right"/>
      <protection locked="0"/>
    </xf>
    <xf numFmtId="43" fontId="12" fillId="0" borderId="5" xfId="3" applyNumberFormat="1" applyFont="1" applyBorder="1" applyAlignment="1" applyProtection="1">
      <alignment horizontal="right"/>
      <protection hidden="1"/>
    </xf>
    <xf numFmtId="43" fontId="12" fillId="0" borderId="53" xfId="3" applyNumberFormat="1" applyFont="1" applyBorder="1" applyAlignment="1" applyProtection="1">
      <alignment horizontal="right"/>
      <protection hidden="1"/>
    </xf>
    <xf numFmtId="43" fontId="12" fillId="0" borderId="54" xfId="3" applyNumberFormat="1" applyFont="1" applyBorder="1" applyAlignment="1" applyProtection="1">
      <alignment horizontal="right"/>
      <protection hidden="1"/>
    </xf>
    <xf numFmtId="43" fontId="12" fillId="0" borderId="2" xfId="3" applyNumberFormat="1" applyFont="1" applyBorder="1" applyAlignment="1" applyProtection="1">
      <alignment horizontal="right"/>
      <protection hidden="1"/>
    </xf>
    <xf numFmtId="43" fontId="12" fillId="0" borderId="55" xfId="3" applyNumberFormat="1" applyFont="1" applyBorder="1" applyAlignment="1" applyProtection="1">
      <alignment horizontal="right"/>
      <protection hidden="1"/>
    </xf>
    <xf numFmtId="43" fontId="12" fillId="0" borderId="37" xfId="1" applyNumberFormat="1" applyFont="1" applyBorder="1" applyAlignment="1" applyProtection="1">
      <alignment vertical="center"/>
      <protection hidden="1"/>
    </xf>
    <xf numFmtId="43" fontId="12" fillId="0" borderId="1" xfId="1" applyNumberFormat="1" applyFont="1" applyFill="1" applyBorder="1" applyAlignment="1" applyProtection="1">
      <alignment vertical="center"/>
      <protection locked="0"/>
    </xf>
    <xf numFmtId="43" fontId="12" fillId="0" borderId="37" xfId="1" applyNumberFormat="1" applyFont="1" applyFill="1" applyBorder="1" applyAlignment="1" applyProtection="1">
      <alignment horizontal="center" vertical="center"/>
      <protection hidden="1"/>
    </xf>
    <xf numFmtId="43" fontId="12" fillId="0" borderId="48" xfId="1" applyNumberFormat="1" applyFont="1" applyBorder="1" applyProtection="1">
      <protection hidden="1"/>
    </xf>
    <xf numFmtId="43" fontId="12" fillId="0" borderId="37" xfId="1" applyNumberFormat="1" applyFont="1" applyFill="1" applyBorder="1" applyAlignment="1" applyProtection="1">
      <alignment vertical="center"/>
      <protection hidden="1"/>
    </xf>
    <xf numFmtId="44" fontId="12" fillId="0" borderId="4" xfId="1" applyFont="1" applyBorder="1" applyProtection="1">
      <protection hidden="1"/>
    </xf>
    <xf numFmtId="43" fontId="12" fillId="0" borderId="4" xfId="1" applyNumberFormat="1" applyFont="1" applyBorder="1" applyAlignment="1" applyProtection="1">
      <alignment vertical="center" wrapText="1"/>
      <protection hidden="1"/>
    </xf>
    <xf numFmtId="0" fontId="12" fillId="0" borderId="18" xfId="0" applyFont="1" applyBorder="1" applyAlignment="1" applyProtection="1">
      <alignment horizontal="center" vertical="center" wrapText="1"/>
      <protection hidden="1"/>
    </xf>
    <xf numFmtId="44" fontId="14" fillId="0" borderId="39" xfId="0" applyNumberFormat="1" applyFont="1" applyBorder="1" applyAlignment="1" applyProtection="1">
      <alignment horizontal="center"/>
      <protection hidden="1"/>
    </xf>
    <xf numFmtId="0" fontId="17" fillId="0" borderId="0" xfId="0" applyFont="1" applyProtection="1">
      <protection hidden="1"/>
    </xf>
    <xf numFmtId="44" fontId="4" fillId="12" borderId="0" xfId="0" applyNumberFormat="1" applyFont="1" applyFill="1" applyAlignment="1" applyProtection="1">
      <alignment horizontal="left" vertical="center"/>
      <protection hidden="1"/>
    </xf>
    <xf numFmtId="0" fontId="4" fillId="0" borderId="0" xfId="0" applyFont="1" applyAlignment="1" applyProtection="1">
      <alignment horizontal="center"/>
      <protection hidden="1"/>
    </xf>
    <xf numFmtId="0" fontId="16" fillId="0" borderId="0" xfId="0" applyFont="1" applyAlignment="1" applyProtection="1">
      <alignment wrapText="1"/>
      <protection hidden="1"/>
    </xf>
    <xf numFmtId="0" fontId="16" fillId="12" borderId="20" xfId="0" applyFont="1" applyFill="1" applyBorder="1" applyAlignment="1" applyProtection="1">
      <alignment horizontal="center"/>
      <protection locked="0"/>
    </xf>
    <xf numFmtId="0" fontId="4" fillId="12" borderId="32" xfId="0" applyFont="1" applyFill="1" applyBorder="1" applyAlignment="1" applyProtection="1">
      <alignment horizontal="center" vertical="center" wrapText="1"/>
      <protection hidden="1"/>
    </xf>
    <xf numFmtId="0" fontId="44" fillId="0" borderId="35" xfId="0" applyFont="1" applyBorder="1" applyAlignment="1" applyProtection="1">
      <alignment horizontal="center" vertical="center"/>
      <protection hidden="1"/>
    </xf>
    <xf numFmtId="0" fontId="16" fillId="0" borderId="20" xfId="0" applyFont="1" applyBorder="1" applyAlignment="1" applyProtection="1">
      <alignment horizontal="center" vertical="center"/>
      <protection locked="0"/>
    </xf>
    <xf numFmtId="0" fontId="4" fillId="13" borderId="32" xfId="0" applyFont="1" applyFill="1" applyBorder="1" applyAlignment="1" applyProtection="1">
      <alignment horizontal="center" vertical="center" wrapText="1"/>
      <protection hidden="1"/>
    </xf>
    <xf numFmtId="0" fontId="16" fillId="13" borderId="20" xfId="0" applyFont="1" applyFill="1" applyBorder="1" applyAlignment="1" applyProtection="1">
      <alignment horizontal="center"/>
      <protection locked="0"/>
    </xf>
    <xf numFmtId="44" fontId="4" fillId="13" borderId="0" xfId="0" applyNumberFormat="1" applyFont="1" applyFill="1" applyAlignment="1" applyProtection="1">
      <alignment horizontal="left" vertical="center"/>
      <protection hidden="1"/>
    </xf>
    <xf numFmtId="0" fontId="14" fillId="13" borderId="33" xfId="0" applyFont="1" applyFill="1" applyBorder="1" applyProtection="1">
      <protection hidden="1"/>
    </xf>
    <xf numFmtId="0" fontId="3" fillId="0" borderId="17" xfId="3" applyFont="1" applyBorder="1" applyAlignment="1" applyProtection="1">
      <alignment horizontal="centerContinuous"/>
      <protection hidden="1"/>
    </xf>
    <xf numFmtId="0" fontId="3" fillId="0" borderId="25" xfId="3" applyFont="1" applyBorder="1" applyAlignment="1" applyProtection="1">
      <alignment horizontal="centerContinuous"/>
      <protection hidden="1"/>
    </xf>
    <xf numFmtId="0" fontId="14" fillId="0" borderId="0" xfId="0" applyFont="1" applyAlignment="1" applyProtection="1">
      <alignment horizontal="right"/>
      <protection hidden="1"/>
    </xf>
    <xf numFmtId="0" fontId="14" fillId="0" borderId="0" xfId="0" applyFont="1" applyAlignment="1" applyProtection="1">
      <alignment horizontal="center"/>
      <protection locked="0"/>
    </xf>
    <xf numFmtId="0" fontId="14" fillId="0" borderId="33" xfId="0" applyFont="1" applyBorder="1" applyProtection="1">
      <protection hidden="1"/>
    </xf>
    <xf numFmtId="0" fontId="14" fillId="0" borderId="33" xfId="0" applyFont="1" applyBorder="1" applyAlignment="1" applyProtection="1">
      <alignment horizontal="center"/>
      <protection locked="0"/>
    </xf>
    <xf numFmtId="0" fontId="4" fillId="0" borderId="6" xfId="0" applyFont="1" applyBorder="1" applyAlignment="1" applyProtection="1">
      <alignment horizontal="right"/>
      <protection hidden="1"/>
    </xf>
    <xf numFmtId="0" fontId="51" fillId="0" borderId="0" xfId="2" applyFont="1" applyBorder="1" applyAlignment="1" applyProtection="1">
      <alignment horizontal="center"/>
      <protection hidden="1"/>
    </xf>
    <xf numFmtId="0" fontId="8" fillId="0" borderId="0" xfId="0" applyFont="1" applyAlignment="1" applyProtection="1">
      <alignment horizontal="left"/>
      <protection hidden="1"/>
    </xf>
    <xf numFmtId="0" fontId="16" fillId="0" borderId="75" xfId="0" applyFont="1" applyBorder="1" applyAlignment="1" applyProtection="1">
      <alignment horizontal="left" vertical="center"/>
      <protection hidden="1"/>
    </xf>
    <xf numFmtId="44" fontId="8" fillId="0" borderId="47" xfId="0" applyNumberFormat="1" applyFont="1" applyBorder="1" applyProtection="1">
      <protection locked="0"/>
    </xf>
    <xf numFmtId="0" fontId="3" fillId="0" borderId="74" xfId="0" applyFont="1" applyBorder="1" applyAlignment="1" applyProtection="1">
      <alignment horizontal="left" vertical="center"/>
      <protection hidden="1"/>
    </xf>
    <xf numFmtId="0" fontId="21" fillId="0" borderId="0" xfId="0" applyFont="1" applyAlignment="1" applyProtection="1">
      <alignment horizontal="center"/>
      <protection hidden="1"/>
    </xf>
    <xf numFmtId="0" fontId="23" fillId="0" borderId="0" xfId="0" applyFont="1" applyAlignment="1" applyProtection="1">
      <alignment horizontal="left" vertical="top" wrapText="1"/>
      <protection hidden="1"/>
    </xf>
    <xf numFmtId="0" fontId="3" fillId="0" borderId="0" xfId="0" applyFont="1" applyProtection="1">
      <protection locked="0"/>
    </xf>
    <xf numFmtId="0" fontId="0" fillId="0" borderId="0" xfId="0" applyAlignment="1" applyProtection="1">
      <alignment horizontal="left" vertical="top"/>
      <protection locked="0"/>
    </xf>
    <xf numFmtId="0" fontId="23" fillId="0" borderId="0" xfId="0" applyFont="1" applyAlignment="1" applyProtection="1">
      <alignment horizontal="left"/>
      <protection locked="0"/>
    </xf>
    <xf numFmtId="0" fontId="23" fillId="0" borderId="0" xfId="0" applyFont="1" applyAlignment="1" applyProtection="1">
      <alignment horizontal="left" vertical="top"/>
      <protection locked="0"/>
    </xf>
    <xf numFmtId="0" fontId="23" fillId="0" borderId="0" xfId="0" applyFont="1" applyProtection="1">
      <protection locked="0"/>
    </xf>
    <xf numFmtId="44" fontId="14" fillId="0" borderId="16" xfId="0" applyNumberFormat="1" applyFont="1" applyBorder="1" applyAlignment="1">
      <alignment horizontal="center"/>
    </xf>
    <xf numFmtId="0" fontId="4" fillId="0" borderId="0" xfId="3" applyFont="1" applyAlignment="1">
      <alignment horizontal="right"/>
    </xf>
    <xf numFmtId="0" fontId="10" fillId="0" borderId="0" xfId="4" applyFont="1"/>
    <xf numFmtId="0" fontId="10" fillId="0" borderId="7" xfId="4" applyFont="1" applyBorder="1" applyAlignment="1">
      <alignment horizontal="center"/>
    </xf>
    <xf numFmtId="0" fontId="10" fillId="0" borderId="8" xfId="4" applyFont="1" applyBorder="1" applyAlignment="1">
      <alignment horizontal="center"/>
    </xf>
    <xf numFmtId="0" fontId="10" fillId="0" borderId="1" xfId="4" applyFont="1" applyBorder="1"/>
    <xf numFmtId="0" fontId="10" fillId="0" borderId="1" xfId="4" applyFont="1" applyBorder="1" applyAlignment="1">
      <alignment horizontal="center"/>
    </xf>
    <xf numFmtId="0" fontId="18" fillId="0" borderId="1" xfId="4" applyFont="1" applyBorder="1" applyAlignment="1">
      <alignment horizontal="center"/>
    </xf>
    <xf numFmtId="43" fontId="4" fillId="0" borderId="1" xfId="1" applyNumberFormat="1" applyFont="1" applyBorder="1" applyAlignment="1" applyProtection="1"/>
    <xf numFmtId="43" fontId="4" fillId="0" borderId="37" xfId="1" applyNumberFormat="1" applyFont="1" applyBorder="1" applyAlignment="1" applyProtection="1"/>
    <xf numFmtId="0" fontId="18" fillId="0" borderId="1" xfId="4" applyFont="1" applyBorder="1"/>
    <xf numFmtId="0" fontId="10" fillId="0" borderId="9" xfId="4" applyFont="1" applyBorder="1" applyAlignment="1">
      <alignment horizontal="center"/>
    </xf>
    <xf numFmtId="0" fontId="10" fillId="0" borderId="2" xfId="4" applyFont="1" applyBorder="1"/>
    <xf numFmtId="43" fontId="4" fillId="0" borderId="46" xfId="1" applyNumberFormat="1" applyFont="1" applyBorder="1" applyAlignment="1" applyProtection="1"/>
    <xf numFmtId="0" fontId="16" fillId="0" borderId="0" xfId="5" applyFont="1" applyAlignment="1">
      <alignment horizontal="left"/>
    </xf>
    <xf numFmtId="0" fontId="16" fillId="0" borderId="0" xfId="5" applyFont="1"/>
    <xf numFmtId="164" fontId="16" fillId="0" borderId="6" xfId="5" applyNumberFormat="1" applyFont="1" applyBorder="1" applyAlignment="1">
      <alignment horizontal="center"/>
    </xf>
    <xf numFmtId="0" fontId="18" fillId="0" borderId="0" xfId="5" applyFont="1"/>
    <xf numFmtId="0" fontId="10" fillId="0" borderId="0" xfId="5" applyFont="1"/>
    <xf numFmtId="0" fontId="10" fillId="0" borderId="7" xfId="5" applyFont="1" applyBorder="1" applyAlignment="1">
      <alignment horizontal="center"/>
    </xf>
    <xf numFmtId="0" fontId="10" fillId="0" borderId="0" xfId="5" applyFont="1" applyAlignment="1">
      <alignment horizontal="center"/>
    </xf>
    <xf numFmtId="0" fontId="10" fillId="0" borderId="1" xfId="5" applyFont="1" applyBorder="1"/>
    <xf numFmtId="0" fontId="10" fillId="0" borderId="1" xfId="5" applyFont="1" applyBorder="1" applyAlignment="1">
      <alignment horizontal="left"/>
    </xf>
    <xf numFmtId="0" fontId="10" fillId="0" borderId="3" xfId="5" applyFont="1" applyBorder="1"/>
    <xf numFmtId="0" fontId="10" fillId="0" borderId="3" xfId="5" applyFont="1" applyBorder="1" applyAlignment="1">
      <alignment horizontal="center"/>
    </xf>
    <xf numFmtId="43" fontId="18" fillId="0" borderId="0" xfId="5" applyNumberFormat="1" applyFont="1"/>
    <xf numFmtId="0" fontId="18" fillId="0" borderId="0" xfId="6" applyFont="1"/>
    <xf numFmtId="0" fontId="10" fillId="0" borderId="0" xfId="6" applyFont="1"/>
    <xf numFmtId="0" fontId="10" fillId="0" borderId="11" xfId="6" applyFont="1" applyBorder="1" applyAlignment="1">
      <alignment horizontal="center"/>
    </xf>
    <xf numFmtId="0" fontId="10" fillId="0" borderId="1" xfId="6" applyFont="1" applyBorder="1"/>
    <xf numFmtId="0" fontId="10" fillId="0" borderId="1" xfId="6" applyFont="1" applyBorder="1" applyAlignment="1">
      <alignment horizontal="center"/>
    </xf>
    <xf numFmtId="0" fontId="10" fillId="0" borderId="1" xfId="6" applyFont="1" applyBorder="1" applyAlignment="1">
      <alignment horizontal="left"/>
    </xf>
    <xf numFmtId="0" fontId="10" fillId="0" borderId="1" xfId="6" applyFont="1" applyBorder="1" applyAlignment="1">
      <alignment vertical="center"/>
    </xf>
    <xf numFmtId="0" fontId="10" fillId="0" borderId="3" xfId="6" applyFont="1" applyBorder="1"/>
    <xf numFmtId="43" fontId="4" fillId="0" borderId="3" xfId="1" applyNumberFormat="1" applyFont="1" applyBorder="1" applyAlignment="1" applyProtection="1"/>
    <xf numFmtId="0" fontId="10" fillId="0" borderId="4" xfId="6" applyFont="1" applyBorder="1"/>
    <xf numFmtId="43" fontId="4" fillId="0" borderId="4" xfId="1" applyNumberFormat="1" applyFont="1" applyBorder="1" applyAlignment="1" applyProtection="1"/>
    <xf numFmtId="0" fontId="10" fillId="0" borderId="0" xfId="6" applyFont="1" applyAlignment="1">
      <alignment horizontal="center"/>
    </xf>
    <xf numFmtId="43" fontId="10" fillId="0" borderId="0" xfId="1" applyNumberFormat="1" applyFont="1" applyBorder="1" applyAlignment="1" applyProtection="1"/>
    <xf numFmtId="43" fontId="10" fillId="0" borderId="0" xfId="1" applyNumberFormat="1" applyFont="1" applyFill="1" applyBorder="1" applyAlignment="1" applyProtection="1"/>
    <xf numFmtId="43" fontId="10" fillId="0" borderId="0" xfId="6" applyNumberFormat="1" applyFont="1"/>
    <xf numFmtId="43" fontId="10" fillId="0" borderId="16" xfId="6" applyNumberFormat="1" applyFont="1" applyBorder="1" applyAlignment="1">
      <alignment horizontal="centerContinuous"/>
    </xf>
    <xf numFmtId="43" fontId="4" fillId="0" borderId="49" xfId="1" applyNumberFormat="1" applyFont="1" applyBorder="1" applyAlignment="1" applyProtection="1"/>
    <xf numFmtId="43" fontId="4" fillId="0" borderId="51" xfId="1" applyNumberFormat="1" applyFont="1" applyBorder="1" applyAlignment="1" applyProtection="1"/>
    <xf numFmtId="0" fontId="11" fillId="0" borderId="0" xfId="6" applyFont="1"/>
    <xf numFmtId="0" fontId="16" fillId="0" borderId="0" xfId="7" applyFont="1"/>
    <xf numFmtId="164" fontId="16" fillId="0" borderId="6" xfId="7" applyNumberFormat="1" applyFont="1" applyBorder="1" applyAlignment="1">
      <alignment horizontal="center"/>
    </xf>
    <xf numFmtId="0" fontId="10" fillId="0" borderId="13" xfId="7" applyFont="1" applyBorder="1" applyAlignment="1">
      <alignment horizontal="center"/>
    </xf>
    <xf numFmtId="0" fontId="10" fillId="0" borderId="14" xfId="4" applyFont="1" applyBorder="1" applyAlignment="1">
      <alignment horizontal="center"/>
    </xf>
    <xf numFmtId="43" fontId="4" fillId="0" borderId="5" xfId="1" applyNumberFormat="1" applyFont="1" applyBorder="1" applyAlignment="1" applyProtection="1"/>
    <xf numFmtId="0" fontId="36" fillId="0" borderId="5" xfId="7" applyFont="1" applyBorder="1" applyAlignment="1">
      <alignment horizontal="left"/>
    </xf>
    <xf numFmtId="43" fontId="4" fillId="0" borderId="30" xfId="1" applyNumberFormat="1" applyFont="1" applyBorder="1" applyAlignment="1" applyProtection="1"/>
    <xf numFmtId="0" fontId="10" fillId="0" borderId="11" xfId="7" applyFont="1" applyBorder="1" applyAlignment="1">
      <alignment horizontal="left"/>
    </xf>
    <xf numFmtId="0" fontId="10" fillId="0" borderId="15" xfId="7" applyFont="1" applyBorder="1" applyAlignment="1">
      <alignment horizontal="center"/>
    </xf>
    <xf numFmtId="0" fontId="10" fillId="0" borderId="14" xfId="6" applyFont="1" applyBorder="1" applyAlignment="1">
      <alignment horizontal="center"/>
    </xf>
    <xf numFmtId="0" fontId="10" fillId="0" borderId="7" xfId="7" applyFont="1" applyBorder="1" applyAlignment="1">
      <alignment horizontal="center"/>
    </xf>
    <xf numFmtId="0" fontId="10" fillId="0" borderId="1" xfId="7" applyFont="1" applyBorder="1" applyAlignment="1">
      <alignment horizontal="left"/>
    </xf>
    <xf numFmtId="43" fontId="4" fillId="0" borderId="1" xfId="1" applyNumberFormat="1" applyFont="1" applyFill="1" applyBorder="1" applyAlignment="1" applyProtection="1"/>
    <xf numFmtId="43" fontId="4" fillId="0" borderId="37" xfId="1" applyNumberFormat="1" applyFont="1" applyFill="1" applyBorder="1" applyAlignment="1" applyProtection="1"/>
    <xf numFmtId="0" fontId="10" fillId="0" borderId="1" xfId="7" applyFont="1" applyBorder="1" applyAlignment="1">
      <alignment horizontal="center"/>
    </xf>
    <xf numFmtId="0" fontId="10" fillId="0" borderId="9" xfId="7" applyFont="1" applyBorder="1" applyAlignment="1">
      <alignment horizontal="center"/>
    </xf>
    <xf numFmtId="0" fontId="10" fillId="0" borderId="2" xfId="7" applyFont="1" applyBorder="1" applyAlignment="1">
      <alignment horizontal="left"/>
    </xf>
    <xf numFmtId="43" fontId="4" fillId="0" borderId="2" xfId="1" applyNumberFormat="1" applyFont="1" applyBorder="1" applyAlignment="1" applyProtection="1"/>
    <xf numFmtId="43" fontId="10" fillId="0" borderId="0" xfId="7" applyNumberFormat="1" applyFont="1"/>
    <xf numFmtId="0" fontId="11" fillId="0" borderId="0" xfId="7" applyFont="1"/>
    <xf numFmtId="43" fontId="11" fillId="0" borderId="0" xfId="7" applyNumberFormat="1" applyFont="1"/>
    <xf numFmtId="43" fontId="10" fillId="0" borderId="0" xfId="7" applyNumberFormat="1" applyFont="1" applyAlignment="1">
      <alignment horizontal="right"/>
    </xf>
    <xf numFmtId="43" fontId="14" fillId="0" borderId="0" xfId="0" applyNumberFormat="1" applyFont="1"/>
    <xf numFmtId="0" fontId="10" fillId="0" borderId="0" xfId="7" applyFont="1" applyAlignment="1">
      <alignment horizontal="left"/>
    </xf>
    <xf numFmtId="0" fontId="10" fillId="0" borderId="0" xfId="7" applyFont="1" applyAlignment="1">
      <alignment horizontal="right"/>
    </xf>
    <xf numFmtId="44" fontId="10" fillId="0" borderId="16" xfId="1" applyFont="1" applyBorder="1" applyAlignment="1" applyProtection="1">
      <alignment horizontal="center"/>
    </xf>
    <xf numFmtId="0" fontId="10" fillId="0" borderId="0" xfId="7" applyFont="1" applyAlignment="1">
      <alignment horizontal="center"/>
    </xf>
    <xf numFmtId="43" fontId="10" fillId="0" borderId="16" xfId="1" applyNumberFormat="1" applyFont="1" applyBorder="1" applyAlignment="1" applyProtection="1"/>
    <xf numFmtId="0" fontId="16" fillId="0" borderId="0" xfId="7" applyFont="1" applyAlignment="1">
      <alignment horizontal="right"/>
    </xf>
    <xf numFmtId="43" fontId="10" fillId="0" borderId="0" xfId="7" applyNumberFormat="1" applyFont="1" applyAlignment="1">
      <alignment horizontal="center"/>
    </xf>
    <xf numFmtId="0" fontId="10" fillId="0" borderId="1" xfId="7" applyFont="1" applyBorder="1"/>
    <xf numFmtId="0" fontId="10" fillId="0" borderId="2" xfId="7" applyFont="1" applyBorder="1"/>
    <xf numFmtId="43" fontId="10" fillId="0" borderId="0" xfId="7" applyNumberFormat="1" applyFont="1" applyAlignment="1">
      <alignment horizontal="centerContinuous"/>
    </xf>
    <xf numFmtId="0" fontId="10" fillId="0" borderId="12" xfId="7" applyFont="1" applyBorder="1" applyAlignment="1">
      <alignment horizontal="center"/>
    </xf>
    <xf numFmtId="0" fontId="10" fillId="0" borderId="4" xfId="7" applyFont="1" applyBorder="1" applyAlignment="1">
      <alignment horizontal="left"/>
    </xf>
    <xf numFmtId="43" fontId="4" fillId="0" borderId="48" xfId="1" applyNumberFormat="1" applyFont="1" applyBorder="1" applyAlignment="1" applyProtection="1"/>
    <xf numFmtId="0" fontId="10" fillId="0" borderId="16" xfId="7" applyFont="1" applyBorder="1" applyAlignment="1">
      <alignment horizontal="left"/>
    </xf>
    <xf numFmtId="43" fontId="10" fillId="0" borderId="38" xfId="7" applyNumberFormat="1" applyFont="1" applyBorder="1" applyAlignment="1">
      <alignment horizontal="centerContinuous"/>
    </xf>
    <xf numFmtId="43" fontId="4" fillId="0" borderId="44" xfId="1" applyNumberFormat="1" applyFont="1" applyBorder="1" applyAlignment="1" applyProtection="1"/>
    <xf numFmtId="43" fontId="10" fillId="0" borderId="16" xfId="7" applyNumberFormat="1" applyFont="1" applyBorder="1" applyAlignment="1">
      <alignment horizontal="centerContinuous"/>
    </xf>
    <xf numFmtId="0" fontId="16" fillId="0" borderId="0" xfId="8" applyFont="1"/>
    <xf numFmtId="164" fontId="16" fillId="0" borderId="6" xfId="8" applyNumberFormat="1" applyFont="1" applyBorder="1" applyAlignment="1">
      <alignment horizontal="center"/>
    </xf>
    <xf numFmtId="0" fontId="10" fillId="0" borderId="0" xfId="8" applyFont="1"/>
    <xf numFmtId="43" fontId="4" fillId="0" borderId="5" xfId="1" applyNumberFormat="1" applyFont="1" applyFill="1" applyBorder="1" applyAlignment="1" applyProtection="1"/>
    <xf numFmtId="0" fontId="10" fillId="0" borderId="1" xfId="5" applyFont="1" applyBorder="1" applyAlignment="1">
      <alignment vertical="center"/>
    </xf>
    <xf numFmtId="44" fontId="18" fillId="0" borderId="1" xfId="1" applyFont="1" applyBorder="1" applyAlignment="1" applyProtection="1">
      <alignment horizontal="center" wrapText="1"/>
    </xf>
    <xf numFmtId="44" fontId="14" fillId="0" borderId="34" xfId="0" applyNumberFormat="1" applyFont="1" applyBorder="1" applyAlignment="1">
      <alignment horizontal="center"/>
    </xf>
    <xf numFmtId="44" fontId="14" fillId="0" borderId="16" xfId="0" applyNumberFormat="1" applyFont="1" applyBorder="1" applyAlignment="1" applyProtection="1">
      <alignment horizontal="center"/>
      <protection locked="0"/>
    </xf>
    <xf numFmtId="44" fontId="14" fillId="0" borderId="0" xfId="1" applyFont="1" applyBorder="1" applyAlignment="1" applyProtection="1">
      <alignment horizontal="center"/>
      <protection locked="0"/>
    </xf>
    <xf numFmtId="0" fontId="4" fillId="0" borderId="0" xfId="0" applyFont="1" applyProtection="1">
      <protection locked="0"/>
    </xf>
    <xf numFmtId="43" fontId="12" fillId="0" borderId="1" xfId="13" applyFont="1" applyBorder="1" applyAlignment="1" applyProtection="1">
      <alignment wrapText="1"/>
      <protection locked="0"/>
    </xf>
    <xf numFmtId="43" fontId="12" fillId="0" borderId="1" xfId="13" applyFont="1" applyBorder="1" applyProtection="1">
      <protection locked="0"/>
    </xf>
    <xf numFmtId="0" fontId="10" fillId="0" borderId="0" xfId="0" applyFont="1" applyAlignment="1" applyProtection="1">
      <alignment horizontal="center" vertical="top"/>
      <protection locked="0"/>
    </xf>
    <xf numFmtId="0" fontId="4" fillId="0" borderId="0" xfId="0" applyFont="1" applyAlignment="1" applyProtection="1">
      <alignment vertical="top" wrapText="1"/>
      <protection locked="0"/>
    </xf>
    <xf numFmtId="0" fontId="12" fillId="0" borderId="1" xfId="0" applyFont="1" applyBorder="1" applyProtection="1">
      <protection locked="0"/>
    </xf>
    <xf numFmtId="44" fontId="12" fillId="0" borderId="1" xfId="1" applyFont="1" applyBorder="1" applyProtection="1">
      <protection locked="0"/>
    </xf>
    <xf numFmtId="0" fontId="14" fillId="0" borderId="1" xfId="0" applyFont="1" applyBorder="1" applyProtection="1">
      <protection locked="0"/>
    </xf>
    <xf numFmtId="0" fontId="10" fillId="0" borderId="0" xfId="0" applyFont="1" applyAlignment="1" applyProtection="1">
      <alignment wrapText="1"/>
      <protection locked="0"/>
    </xf>
    <xf numFmtId="0" fontId="10" fillId="0" borderId="0" xfId="0" applyFont="1" applyAlignment="1" applyProtection="1">
      <alignment horizontal="center"/>
      <protection locked="0"/>
    </xf>
    <xf numFmtId="0" fontId="11" fillId="0" borderId="0" xfId="0" applyFont="1" applyProtection="1">
      <protection locked="0"/>
    </xf>
    <xf numFmtId="0" fontId="7" fillId="0" borderId="0" xfId="3" applyFont="1"/>
    <xf numFmtId="0" fontId="18" fillId="0" borderId="22" xfId="0" applyFont="1" applyBorder="1" applyAlignment="1">
      <alignment horizontal="center" wrapText="1"/>
    </xf>
    <xf numFmtId="0" fontId="13" fillId="0" borderId="23" xfId="0" applyFont="1" applyBorder="1" applyAlignment="1">
      <alignment horizontal="centerContinuous" vertical="center" wrapText="1"/>
    </xf>
    <xf numFmtId="0" fontId="13" fillId="0" borderId="24" xfId="0" applyFont="1" applyBorder="1" applyAlignment="1">
      <alignment horizontal="center" wrapText="1"/>
    </xf>
    <xf numFmtId="0" fontId="12" fillId="0" borderId="1" xfId="0" applyFont="1" applyBorder="1" applyAlignment="1">
      <alignment wrapText="1"/>
    </xf>
    <xf numFmtId="0" fontId="13" fillId="0" borderId="1" xfId="0" applyFont="1" applyBorder="1" applyAlignment="1">
      <alignment horizontal="left" wrapText="1"/>
    </xf>
    <xf numFmtId="0" fontId="12" fillId="0" borderId="42" xfId="0" applyFont="1" applyBorder="1" applyAlignment="1">
      <alignment wrapText="1"/>
    </xf>
    <xf numFmtId="0" fontId="13" fillId="0" borderId="1" xfId="0" applyFont="1" applyBorder="1" applyAlignment="1">
      <alignment wrapText="1"/>
    </xf>
    <xf numFmtId="43" fontId="12" fillId="0" borderId="1" xfId="13" applyFont="1" applyBorder="1" applyAlignment="1" applyProtection="1">
      <alignment wrapText="1"/>
    </xf>
    <xf numFmtId="43" fontId="13" fillId="16" borderId="1" xfId="13" applyFont="1" applyFill="1" applyBorder="1" applyAlignment="1" applyProtection="1">
      <alignment horizontal="left" wrapText="1"/>
    </xf>
    <xf numFmtId="166" fontId="12" fillId="0" borderId="1" xfId="13" applyNumberFormat="1" applyFont="1" applyBorder="1" applyAlignment="1" applyProtection="1">
      <alignment wrapText="1"/>
    </xf>
    <xf numFmtId="165" fontId="12" fillId="0" borderId="1" xfId="0" applyNumberFormat="1" applyFont="1" applyBorder="1" applyAlignment="1">
      <alignment wrapText="1"/>
    </xf>
    <xf numFmtId="0" fontId="4" fillId="0" borderId="0" xfId="0" applyFont="1" applyAlignment="1">
      <alignment vertical="top"/>
    </xf>
    <xf numFmtId="0" fontId="10" fillId="0" borderId="3" xfId="4" applyFont="1" applyBorder="1" applyAlignment="1" applyProtection="1">
      <alignment horizontal="center"/>
      <protection locked="0"/>
    </xf>
    <xf numFmtId="43" fontId="4" fillId="0" borderId="3" xfId="1" applyNumberFormat="1" applyFont="1" applyFill="1" applyBorder="1" applyAlignment="1" applyProtection="1"/>
    <xf numFmtId="43" fontId="4" fillId="0" borderId="47" xfId="1" applyNumberFormat="1" applyFont="1" applyFill="1" applyBorder="1" applyAlignment="1" applyProtection="1"/>
    <xf numFmtId="0" fontId="10" fillId="0" borderId="14" xfId="4" applyFont="1" applyBorder="1"/>
    <xf numFmtId="0" fontId="10" fillId="0" borderId="1" xfId="5" applyFont="1" applyBorder="1" applyAlignment="1" applyProtection="1">
      <alignment vertical="center"/>
      <protection locked="0"/>
    </xf>
    <xf numFmtId="44" fontId="18" fillId="0" borderId="5" xfId="1" applyFont="1" applyBorder="1" applyAlignment="1" applyProtection="1">
      <alignment horizontal="center" wrapText="1"/>
      <protection locked="0"/>
    </xf>
    <xf numFmtId="0" fontId="10" fillId="0" borderId="5" xfId="6" applyFont="1" applyBorder="1" applyAlignment="1" applyProtection="1">
      <alignment horizontal="center"/>
      <protection locked="0"/>
    </xf>
    <xf numFmtId="0" fontId="10" fillId="0" borderId="1" xfId="6" applyFont="1" applyBorder="1" applyAlignment="1" applyProtection="1">
      <alignment vertical="center"/>
      <protection locked="0"/>
    </xf>
    <xf numFmtId="0" fontId="10" fillId="0" borderId="1" xfId="6" applyFont="1" applyBorder="1" applyAlignment="1" applyProtection="1">
      <alignment horizontal="center" wrapText="1"/>
      <protection locked="0"/>
    </xf>
    <xf numFmtId="43" fontId="4" fillId="0" borderId="1" xfId="13" applyFont="1" applyBorder="1" applyAlignment="1" applyProtection="1">
      <protection locked="0"/>
    </xf>
    <xf numFmtId="43" fontId="4" fillId="0" borderId="37" xfId="13" applyFont="1" applyBorder="1" applyAlignment="1" applyProtection="1">
      <protection locked="0"/>
    </xf>
    <xf numFmtId="43" fontId="4" fillId="0" borderId="5" xfId="13" applyFont="1" applyBorder="1" applyAlignment="1" applyProtection="1">
      <protection locked="0"/>
    </xf>
    <xf numFmtId="43" fontId="4" fillId="0" borderId="5" xfId="13" applyFont="1" applyFill="1" applyBorder="1" applyAlignment="1" applyProtection="1">
      <alignment horizontal="center"/>
      <protection locked="0"/>
    </xf>
    <xf numFmtId="43" fontId="4" fillId="0" borderId="30" xfId="13" applyFont="1" applyFill="1" applyBorder="1" applyAlignment="1" applyProtection="1">
      <alignment horizontal="center"/>
      <protection locked="0"/>
    </xf>
    <xf numFmtId="43" fontId="4" fillId="0" borderId="50" xfId="1" applyNumberFormat="1" applyFont="1" applyBorder="1" applyAlignment="1" applyProtection="1"/>
    <xf numFmtId="43" fontId="12" fillId="0" borderId="1" xfId="3" applyNumberFormat="1" applyFont="1" applyBorder="1" applyAlignment="1">
      <alignment horizontal="right"/>
    </xf>
    <xf numFmtId="43" fontId="12" fillId="0" borderId="42" xfId="3" applyNumberFormat="1" applyFont="1" applyBorder="1" applyAlignment="1">
      <alignment horizontal="right"/>
    </xf>
    <xf numFmtId="0" fontId="12" fillId="0" borderId="1" xfId="0" applyFont="1" applyBorder="1" applyAlignment="1" applyProtection="1">
      <alignment wrapText="1"/>
      <protection locked="0"/>
    </xf>
    <xf numFmtId="0" fontId="12" fillId="0" borderId="0" xfId="12" applyFont="1" applyProtection="1">
      <protection locked="0"/>
    </xf>
    <xf numFmtId="0" fontId="8" fillId="0" borderId="0" xfId="12" applyFont="1" applyAlignment="1" applyProtection="1">
      <alignment horizontal="center"/>
      <protection locked="0"/>
    </xf>
    <xf numFmtId="0" fontId="12" fillId="0" borderId="1" xfId="12" applyFont="1" applyBorder="1" applyAlignment="1" applyProtection="1">
      <alignment horizontal="left" vertical="top" wrapText="1"/>
      <protection locked="0"/>
    </xf>
    <xf numFmtId="0" fontId="6" fillId="0" borderId="0" xfId="12" applyFont="1" applyProtection="1">
      <protection locked="0"/>
    </xf>
    <xf numFmtId="0" fontId="12" fillId="0" borderId="0" xfId="12" applyFont="1" applyAlignment="1" applyProtection="1">
      <alignment horizontal="center" wrapText="1"/>
      <protection locked="0"/>
    </xf>
    <xf numFmtId="0" fontId="12" fillId="0" borderId="1" xfId="12" applyFont="1" applyBorder="1" applyProtection="1">
      <protection locked="0"/>
    </xf>
    <xf numFmtId="0" fontId="59" fillId="0" borderId="0" xfId="12" applyFont="1" applyProtection="1">
      <protection locked="0"/>
    </xf>
    <xf numFmtId="0" fontId="16" fillId="0" borderId="0" xfId="0" applyFont="1" applyAlignment="1" applyProtection="1">
      <alignment horizontal="center"/>
      <protection hidden="1"/>
    </xf>
    <xf numFmtId="0" fontId="50" fillId="0" borderId="0" xfId="0" applyFont="1" applyAlignment="1" applyProtection="1">
      <alignment horizontal="center" vertical="center"/>
      <protection hidden="1"/>
    </xf>
    <xf numFmtId="44" fontId="4" fillId="0" borderId="0" xfId="0" applyNumberFormat="1" applyFont="1" applyAlignment="1" applyProtection="1">
      <alignment horizontal="left"/>
      <protection hidden="1"/>
    </xf>
    <xf numFmtId="44" fontId="4" fillId="0" borderId="0" xfId="0" applyNumberFormat="1" applyFont="1" applyAlignment="1" applyProtection="1">
      <alignment horizontal="left" vertical="center"/>
      <protection hidden="1"/>
    </xf>
    <xf numFmtId="0" fontId="10" fillId="0" borderId="1" xfId="0" applyFont="1" applyBorder="1" applyAlignment="1">
      <alignment horizontal="center"/>
    </xf>
    <xf numFmtId="165" fontId="12" fillId="0" borderId="38" xfId="0" applyNumberFormat="1" applyFont="1" applyBorder="1" applyAlignment="1">
      <alignment wrapText="1"/>
    </xf>
    <xf numFmtId="168" fontId="12" fillId="0" borderId="1" xfId="0" applyNumberFormat="1" applyFont="1" applyBorder="1" applyProtection="1">
      <protection locked="0"/>
    </xf>
    <xf numFmtId="0" fontId="18" fillId="0" borderId="1" xfId="6" applyFont="1" applyBorder="1"/>
    <xf numFmtId="0" fontId="18" fillId="0" borderId="1" xfId="4" applyFont="1" applyBorder="1" applyAlignment="1">
      <alignment horizontal="center" wrapText="1"/>
    </xf>
    <xf numFmtId="0" fontId="18" fillId="0" borderId="1" xfId="5" applyFont="1" applyBorder="1" applyAlignment="1">
      <alignment horizontal="center" wrapText="1"/>
    </xf>
    <xf numFmtId="0" fontId="3" fillId="0" borderId="0" xfId="0" applyFont="1" applyAlignment="1">
      <alignment vertical="top"/>
    </xf>
    <xf numFmtId="0" fontId="10" fillId="0" borderId="0" xfId="0" applyFont="1" applyAlignment="1">
      <alignment vertical="top" wrapText="1"/>
    </xf>
    <xf numFmtId="0" fontId="14" fillId="0" borderId="0" xfId="0" applyFont="1" applyAlignment="1">
      <alignment vertical="top"/>
    </xf>
    <xf numFmtId="0" fontId="10" fillId="0" borderId="0" xfId="0" applyFont="1" applyAlignment="1">
      <alignment vertical="top"/>
    </xf>
    <xf numFmtId="0" fontId="10" fillId="0" borderId="1" xfId="6" applyFont="1" applyBorder="1" applyAlignment="1" applyProtection="1">
      <alignment horizontal="left"/>
      <protection locked="0"/>
    </xf>
    <xf numFmtId="0" fontId="18" fillId="0" borderId="1" xfId="6" applyFont="1" applyBorder="1" applyProtection="1">
      <protection locked="0"/>
    </xf>
    <xf numFmtId="43" fontId="12" fillId="17" borderId="1" xfId="13" applyFont="1" applyFill="1" applyBorder="1" applyAlignment="1" applyProtection="1">
      <alignment wrapText="1"/>
    </xf>
    <xf numFmtId="43" fontId="12" fillId="17" borderId="1" xfId="13" applyFont="1" applyFill="1" applyBorder="1" applyProtection="1"/>
    <xf numFmtId="44" fontId="12" fillId="0" borderId="1" xfId="0" applyNumberFormat="1" applyFont="1" applyBorder="1" applyProtection="1">
      <protection locked="0"/>
    </xf>
    <xf numFmtId="0" fontId="4" fillId="0" borderId="5" xfId="0" applyFont="1" applyBorder="1" applyAlignment="1" applyProtection="1">
      <alignment horizontal="center"/>
      <protection hidden="1"/>
    </xf>
    <xf numFmtId="0" fontId="0" fillId="0" borderId="0" xfId="0" applyAlignment="1" applyProtection="1">
      <alignment horizontal="center"/>
      <protection hidden="1"/>
    </xf>
    <xf numFmtId="0" fontId="4" fillId="0" borderId="0" xfId="0" applyFont="1" applyAlignment="1" applyProtection="1">
      <alignment horizontal="right"/>
      <protection hidden="1"/>
    </xf>
    <xf numFmtId="0" fontId="8" fillId="0" borderId="0" xfId="0" applyFont="1" applyAlignment="1" applyProtection="1">
      <alignment horizontal="center" vertical="center" wrapText="1"/>
      <protection hidden="1"/>
    </xf>
    <xf numFmtId="0" fontId="0" fillId="0" borderId="0" xfId="0" applyAlignment="1" applyProtection="1">
      <alignment horizontal="left" vertical="top" wrapText="1"/>
      <protection hidden="1"/>
    </xf>
    <xf numFmtId="0" fontId="34" fillId="0" borderId="0" xfId="0" applyFont="1" applyAlignment="1" applyProtection="1">
      <alignment horizontal="center" vertical="top"/>
      <protection hidden="1"/>
    </xf>
    <xf numFmtId="0" fontId="56" fillId="0" borderId="0" xfId="12" applyFont="1" applyAlignment="1" applyProtection="1">
      <alignment horizontal="center"/>
      <protection locked="0"/>
    </xf>
    <xf numFmtId="0" fontId="6" fillId="0" borderId="0" xfId="12" applyFont="1" applyAlignment="1" applyProtection="1">
      <alignment horizontal="left" vertical="top" wrapText="1"/>
      <protection locked="0"/>
    </xf>
    <xf numFmtId="49" fontId="9" fillId="0" borderId="0" xfId="12" applyNumberFormat="1" applyFont="1" applyAlignment="1">
      <alignment horizontal="center"/>
    </xf>
    <xf numFmtId="0" fontId="4" fillId="0" borderId="23" xfId="12" applyBorder="1" applyAlignment="1">
      <alignment horizontal="center"/>
    </xf>
    <xf numFmtId="0" fontId="12" fillId="0" borderId="6" xfId="12" applyFont="1" applyBorder="1" applyAlignment="1">
      <alignment horizontal="center" wrapText="1"/>
    </xf>
    <xf numFmtId="0" fontId="58" fillId="0" borderId="0" xfId="12" applyFont="1" applyAlignment="1">
      <alignment horizontal="center"/>
    </xf>
    <xf numFmtId="0" fontId="12" fillId="0" borderId="0" xfId="12" applyFont="1"/>
    <xf numFmtId="43" fontId="4" fillId="0" borderId="1" xfId="13" applyFont="1" applyBorder="1" applyProtection="1">
      <protection locked="0"/>
    </xf>
    <xf numFmtId="0" fontId="8" fillId="0" borderId="0" xfId="0" applyFont="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2" borderId="1" xfId="0" applyFont="1" applyFill="1" applyBorder="1" applyProtection="1">
      <protection locked="0"/>
    </xf>
    <xf numFmtId="43" fontId="4" fillId="0" borderId="1" xfId="13" applyFont="1" applyFill="1" applyBorder="1" applyProtection="1">
      <protection locked="0"/>
    </xf>
    <xf numFmtId="0" fontId="4" fillId="14" borderId="0" xfId="0" applyFont="1" applyFill="1" applyProtection="1">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9" fontId="12" fillId="0" borderId="1" xfId="14" applyFont="1" applyBorder="1" applyAlignment="1" applyProtection="1">
      <alignment horizontal="right" vertical="center" wrapText="1"/>
    </xf>
    <xf numFmtId="41" fontId="12" fillId="0" borderId="1" xfId="13" applyNumberFormat="1" applyFont="1" applyBorder="1" applyAlignment="1" applyProtection="1">
      <alignment horizontal="left" vertical="center" wrapText="1"/>
    </xf>
    <xf numFmtId="0" fontId="3" fillId="0" borderId="1" xfId="0" applyFont="1" applyBorder="1"/>
    <xf numFmtId="0" fontId="4" fillId="0" borderId="1" xfId="0" applyFont="1" applyBorder="1" applyAlignment="1">
      <alignment horizontal="center" wrapText="1"/>
    </xf>
    <xf numFmtId="0" fontId="4" fillId="2" borderId="1" xfId="0" applyFont="1" applyFill="1" applyBorder="1"/>
    <xf numFmtId="0" fontId="3" fillId="0" borderId="1" xfId="0" applyFont="1" applyBorder="1" applyAlignment="1">
      <alignment wrapText="1"/>
    </xf>
    <xf numFmtId="165" fontId="4" fillId="0" borderId="1" xfId="0" applyNumberFormat="1" applyFont="1" applyBorder="1"/>
    <xf numFmtId="0" fontId="4" fillId="2" borderId="42" xfId="0" applyFont="1" applyFill="1" applyBorder="1"/>
    <xf numFmtId="9" fontId="4" fillId="0" borderId="5" xfId="14" applyFont="1" applyBorder="1" applyProtection="1"/>
    <xf numFmtId="9" fontId="4" fillId="0" borderId="1" xfId="14" applyFont="1" applyBorder="1" applyProtection="1"/>
    <xf numFmtId="0" fontId="4" fillId="14" borderId="0" xfId="0" applyFont="1" applyFill="1"/>
    <xf numFmtId="0" fontId="18" fillId="0" borderId="5" xfId="7" applyFont="1" applyBorder="1" applyAlignment="1">
      <alignment horizontal="center"/>
    </xf>
    <xf numFmtId="0" fontId="65" fillId="0" borderId="0" xfId="0" applyFont="1" applyProtection="1">
      <protection hidden="1"/>
    </xf>
    <xf numFmtId="0" fontId="54" fillId="0" borderId="0" xfId="0" applyFont="1" applyAlignment="1">
      <alignment horizontal="centerContinuous"/>
    </xf>
    <xf numFmtId="0" fontId="53" fillId="0" borderId="0" xfId="0" applyFont="1" applyAlignment="1" applyProtection="1">
      <alignment horizontal="centerContinuous"/>
      <protection hidden="1"/>
    </xf>
    <xf numFmtId="0" fontId="65" fillId="0" borderId="0" xfId="0" applyFont="1"/>
    <xf numFmtId="0" fontId="67" fillId="0" borderId="0" xfId="0" applyFont="1" applyAlignment="1" applyProtection="1">
      <alignment horizontal="center" vertical="center" wrapText="1"/>
      <protection hidden="1"/>
    </xf>
    <xf numFmtId="41" fontId="65" fillId="0" borderId="34" xfId="13" applyNumberFormat="1" applyFont="1" applyFill="1" applyBorder="1" applyAlignment="1" applyProtection="1">
      <alignment horizontal="left"/>
      <protection locked="0"/>
    </xf>
    <xf numFmtId="43" fontId="65" fillId="0" borderId="34" xfId="13" applyFont="1" applyFill="1" applyBorder="1" applyAlignment="1" applyProtection="1">
      <alignment horizontal="left"/>
      <protection locked="0"/>
    </xf>
    <xf numFmtId="165" fontId="65" fillId="0" borderId="34" xfId="0" applyNumberFormat="1" applyFont="1" applyBorder="1" applyAlignment="1" applyProtection="1">
      <alignment horizontal="left"/>
      <protection locked="0"/>
    </xf>
    <xf numFmtId="0" fontId="65" fillId="6" borderId="0" xfId="0" applyFont="1" applyFill="1" applyProtection="1">
      <protection hidden="1"/>
    </xf>
    <xf numFmtId="0" fontId="65" fillId="0" borderId="0" xfId="0" applyFont="1" applyAlignment="1" applyProtection="1">
      <alignment horizontal="right"/>
      <protection hidden="1"/>
    </xf>
    <xf numFmtId="49" fontId="65" fillId="0" borderId="16" xfId="0" applyNumberFormat="1" applyFont="1" applyBorder="1" applyProtection="1">
      <protection locked="0"/>
    </xf>
    <xf numFmtId="49" fontId="65" fillId="0" borderId="34" xfId="0" applyNumberFormat="1" applyFont="1" applyBorder="1" applyProtection="1">
      <protection locked="0"/>
    </xf>
    <xf numFmtId="0" fontId="65" fillId="7" borderId="0" xfId="0" applyFont="1" applyFill="1" applyProtection="1">
      <protection hidden="1"/>
    </xf>
    <xf numFmtId="0" fontId="11" fillId="0" borderId="40" xfId="3" applyFont="1" applyBorder="1" applyAlignment="1">
      <alignment horizontal="center" wrapText="1"/>
    </xf>
    <xf numFmtId="0" fontId="10" fillId="0" borderId="7" xfId="3" applyFont="1" applyBorder="1" applyAlignment="1">
      <alignment vertical="center" wrapText="1"/>
    </xf>
    <xf numFmtId="0" fontId="76" fillId="0" borderId="0" xfId="11" applyFont="1"/>
    <xf numFmtId="0" fontId="77" fillId="0" borderId="0" xfId="11" applyFont="1" applyAlignment="1">
      <alignment horizontal="center"/>
    </xf>
    <xf numFmtId="0" fontId="79" fillId="0" borderId="0" xfId="11" applyFont="1" applyAlignment="1">
      <alignment horizontal="center"/>
    </xf>
    <xf numFmtId="0" fontId="77" fillId="0" borderId="16" xfId="11" applyFont="1" applyBorder="1" applyAlignment="1" applyProtection="1">
      <alignment horizontal="center"/>
      <protection locked="0"/>
    </xf>
    <xf numFmtId="0" fontId="77" fillId="0" borderId="34" xfId="11" applyFont="1" applyBorder="1" applyAlignment="1" applyProtection="1">
      <alignment horizontal="center"/>
      <protection locked="0"/>
    </xf>
    <xf numFmtId="0" fontId="76" fillId="0" borderId="16" xfId="11" applyFont="1" applyBorder="1" applyProtection="1">
      <protection locked="0"/>
    </xf>
    <xf numFmtId="0" fontId="76" fillId="0" borderId="20" xfId="11" applyFont="1" applyBorder="1" applyAlignment="1" applyProtection="1">
      <alignment horizontal="center"/>
      <protection locked="0"/>
    </xf>
    <xf numFmtId="0" fontId="80" fillId="0" borderId="0" xfId="11" applyFont="1" applyAlignment="1">
      <alignment horizontal="center"/>
    </xf>
    <xf numFmtId="0" fontId="70" fillId="0" borderId="0" xfId="11" applyFont="1"/>
    <xf numFmtId="0" fontId="70" fillId="0" borderId="0" xfId="11" applyFont="1" applyAlignment="1">
      <alignment horizontal="center"/>
    </xf>
    <xf numFmtId="0" fontId="70" fillId="0" borderId="6" xfId="11" applyFont="1" applyBorder="1" applyAlignment="1">
      <alignment horizontal="center"/>
    </xf>
    <xf numFmtId="0" fontId="81" fillId="0" borderId="0" xfId="15"/>
    <xf numFmtId="0" fontId="81" fillId="0" borderId="0" xfId="15" quotePrefix="1" applyAlignment="1">
      <alignment horizontal="right"/>
    </xf>
    <xf numFmtId="0" fontId="81" fillId="0" borderId="0" xfId="15" applyAlignment="1">
      <alignment horizontal="right"/>
    </xf>
    <xf numFmtId="0" fontId="81" fillId="0" borderId="0" xfId="15" quotePrefix="1" applyAlignment="1">
      <alignment horizontal="right" vertical="top"/>
    </xf>
    <xf numFmtId="0" fontId="81" fillId="0" borderId="0" xfId="15" applyAlignment="1">
      <alignment vertical="top" wrapText="1"/>
    </xf>
    <xf numFmtId="0" fontId="81" fillId="0" borderId="0" xfId="15" applyAlignment="1" applyProtection="1">
      <alignment vertical="top"/>
      <protection locked="0"/>
    </xf>
    <xf numFmtId="0" fontId="81" fillId="0" borderId="0" xfId="15" applyAlignment="1" applyProtection="1">
      <alignment horizontal="right" vertical="top"/>
      <protection locked="0"/>
    </xf>
    <xf numFmtId="44" fontId="81" fillId="0" borderId="0" xfId="1" applyFont="1" applyAlignment="1" applyProtection="1">
      <alignment vertical="top"/>
      <protection locked="0"/>
    </xf>
    <xf numFmtId="0" fontId="81" fillId="0" borderId="0" xfId="15" applyAlignment="1" applyProtection="1">
      <alignment horizontal="left"/>
      <protection locked="0"/>
    </xf>
    <xf numFmtId="0" fontId="81" fillId="0" borderId="0" xfId="15" applyProtection="1">
      <protection locked="0"/>
    </xf>
    <xf numFmtId="0" fontId="81" fillId="0" borderId="0" xfId="15" applyAlignment="1" applyProtection="1">
      <alignment horizontal="right"/>
      <protection locked="0"/>
    </xf>
    <xf numFmtId="0" fontId="85" fillId="0" borderId="0" xfId="0" applyFont="1"/>
    <xf numFmtId="0" fontId="86" fillId="0" borderId="0" xfId="15" applyFont="1"/>
    <xf numFmtId="0" fontId="3" fillId="0" borderId="1" xfId="0" applyFont="1" applyBorder="1" applyProtection="1">
      <protection locked="0"/>
    </xf>
    <xf numFmtId="0" fontId="4" fillId="2" borderId="0" xfId="0" applyFont="1" applyFill="1" applyProtection="1">
      <protection locked="0"/>
    </xf>
    <xf numFmtId="0" fontId="4" fillId="2" borderId="0" xfId="0" applyFont="1" applyFill="1"/>
    <xf numFmtId="0" fontId="3" fillId="0" borderId="1" xfId="0" applyFont="1" applyBorder="1" applyAlignment="1" applyProtection="1">
      <alignment wrapText="1"/>
      <protection locked="0" hidden="1"/>
    </xf>
    <xf numFmtId="49" fontId="4" fillId="0" borderId="16" xfId="0" applyNumberFormat="1" applyFont="1" applyBorder="1" applyAlignment="1" applyProtection="1">
      <alignment horizontal="left"/>
      <protection locked="0"/>
    </xf>
    <xf numFmtId="49" fontId="4" fillId="0" borderId="34" xfId="0" applyNumberFormat="1" applyFont="1" applyBorder="1" applyAlignment="1" applyProtection="1">
      <alignment horizontal="left"/>
      <protection locked="0"/>
    </xf>
    <xf numFmtId="0" fontId="10" fillId="19" borderId="1" xfId="4" applyFont="1" applyFill="1" applyBorder="1" applyAlignment="1">
      <alignment horizontal="center"/>
    </xf>
    <xf numFmtId="43" fontId="10" fillId="19" borderId="1" xfId="4" applyNumberFormat="1" applyFont="1" applyFill="1" applyBorder="1" applyAlignment="1">
      <alignment horizontal="center"/>
    </xf>
    <xf numFmtId="43" fontId="10" fillId="19" borderId="37" xfId="4" applyNumberFormat="1" applyFont="1" applyFill="1" applyBorder="1" applyAlignment="1">
      <alignment horizontal="center"/>
    </xf>
    <xf numFmtId="43" fontId="4" fillId="19" borderId="37" xfId="1" applyNumberFormat="1" applyFont="1" applyFill="1" applyBorder="1" applyAlignment="1" applyProtection="1"/>
    <xf numFmtId="43" fontId="4" fillId="19" borderId="1" xfId="1" applyNumberFormat="1" applyFont="1" applyFill="1" applyBorder="1" applyAlignment="1" applyProtection="1"/>
    <xf numFmtId="43" fontId="4" fillId="19" borderId="2" xfId="1" applyNumberFormat="1" applyFont="1" applyFill="1" applyBorder="1" applyAlignment="1" applyProtection="1"/>
    <xf numFmtId="0" fontId="10" fillId="19" borderId="1" xfId="5" applyFont="1" applyFill="1" applyBorder="1" applyAlignment="1">
      <alignment horizontal="center"/>
    </xf>
    <xf numFmtId="43" fontId="4" fillId="19" borderId="1" xfId="5" applyNumberFormat="1" applyFont="1" applyFill="1" applyBorder="1" applyAlignment="1">
      <alignment horizontal="center"/>
    </xf>
    <xf numFmtId="43" fontId="4" fillId="19" borderId="37" xfId="5" applyNumberFormat="1" applyFont="1" applyFill="1" applyBorder="1" applyAlignment="1">
      <alignment horizontal="center"/>
    </xf>
    <xf numFmtId="44" fontId="10" fillId="19" borderId="1" xfId="1" applyFont="1" applyFill="1" applyBorder="1" applyAlignment="1" applyProtection="1"/>
    <xf numFmtId="43" fontId="4" fillId="17" borderId="37" xfId="1" applyNumberFormat="1" applyFont="1" applyFill="1" applyBorder="1" applyAlignment="1" applyProtection="1"/>
    <xf numFmtId="43" fontId="4" fillId="19" borderId="48" xfId="1" applyNumberFormat="1" applyFont="1" applyFill="1" applyBorder="1" applyAlignment="1" applyProtection="1"/>
    <xf numFmtId="0" fontId="10" fillId="19" borderId="5" xfId="7" applyFont="1" applyFill="1" applyBorder="1" applyAlignment="1">
      <alignment horizontal="center"/>
    </xf>
    <xf numFmtId="43" fontId="4" fillId="19" borderId="5" xfId="7" applyNumberFormat="1" applyFont="1" applyFill="1" applyBorder="1" applyAlignment="1">
      <alignment horizontal="center"/>
    </xf>
    <xf numFmtId="43" fontId="4" fillId="19" borderId="30" xfId="7" applyNumberFormat="1" applyFont="1" applyFill="1" applyBorder="1" applyAlignment="1">
      <alignment horizontal="center"/>
    </xf>
    <xf numFmtId="43" fontId="4" fillId="19" borderId="30" xfId="1" applyNumberFormat="1" applyFont="1" applyFill="1" applyBorder="1" applyAlignment="1" applyProtection="1"/>
    <xf numFmtId="44" fontId="10" fillId="19" borderId="5" xfId="1" applyFont="1" applyFill="1" applyBorder="1" applyAlignment="1" applyProtection="1"/>
    <xf numFmtId="43" fontId="4" fillId="19" borderId="5" xfId="1" applyNumberFormat="1" applyFont="1" applyFill="1" applyBorder="1" applyAlignment="1" applyProtection="1"/>
    <xf numFmtId="44" fontId="10" fillId="19" borderId="14" xfId="1" applyFont="1" applyFill="1" applyBorder="1" applyAlignment="1" applyProtection="1"/>
    <xf numFmtId="43" fontId="4" fillId="19" borderId="14" xfId="1" applyNumberFormat="1" applyFont="1" applyFill="1" applyBorder="1" applyAlignment="1" applyProtection="1"/>
    <xf numFmtId="43" fontId="4" fillId="19" borderId="44" xfId="1" applyNumberFormat="1" applyFont="1" applyFill="1" applyBorder="1" applyAlignment="1" applyProtection="1"/>
    <xf numFmtId="0" fontId="10" fillId="19" borderId="1" xfId="7" applyFont="1" applyFill="1" applyBorder="1" applyAlignment="1">
      <alignment horizontal="center"/>
    </xf>
    <xf numFmtId="43" fontId="4" fillId="19" borderId="46" xfId="1" applyNumberFormat="1" applyFont="1" applyFill="1" applyBorder="1" applyAlignment="1" applyProtection="1"/>
    <xf numFmtId="44" fontId="10" fillId="19" borderId="14" xfId="1" applyFont="1" applyFill="1" applyBorder="1" applyAlignment="1" applyProtection="1">
      <alignment horizontal="center"/>
    </xf>
    <xf numFmtId="44" fontId="10" fillId="19" borderId="1" xfId="1" applyFont="1" applyFill="1" applyBorder="1" applyAlignment="1" applyProtection="1">
      <alignment horizontal="center"/>
    </xf>
    <xf numFmtId="43" fontId="4" fillId="20" borderId="5" xfId="1" applyNumberFormat="1" applyFont="1" applyFill="1" applyBorder="1" applyAlignment="1" applyProtection="1"/>
    <xf numFmtId="43" fontId="4" fillId="20" borderId="14" xfId="1" applyNumberFormat="1" applyFont="1" applyFill="1" applyBorder="1" applyAlignment="1" applyProtection="1"/>
    <xf numFmtId="0" fontId="10" fillId="20" borderId="5" xfId="7" applyFont="1" applyFill="1" applyBorder="1" applyAlignment="1">
      <alignment horizontal="center"/>
    </xf>
    <xf numFmtId="43" fontId="4" fillId="20" borderId="5" xfId="7" applyNumberFormat="1" applyFont="1" applyFill="1" applyBorder="1" applyAlignment="1">
      <alignment horizontal="center"/>
    </xf>
    <xf numFmtId="43" fontId="4" fillId="20" borderId="30" xfId="7" applyNumberFormat="1" applyFont="1" applyFill="1" applyBorder="1" applyAlignment="1">
      <alignment horizontal="center"/>
    </xf>
    <xf numFmtId="43" fontId="4" fillId="0" borderId="5" xfId="7" applyNumberFormat="1" applyFont="1" applyBorder="1" applyAlignment="1">
      <alignment horizontal="center"/>
    </xf>
    <xf numFmtId="0" fontId="4" fillId="20" borderId="5" xfId="7" applyFont="1" applyFill="1" applyBorder="1" applyAlignment="1">
      <alignment horizontal="center"/>
    </xf>
    <xf numFmtId="0" fontId="4" fillId="20" borderId="30" xfId="7" applyFont="1" applyFill="1" applyBorder="1" applyAlignment="1">
      <alignment horizontal="center"/>
    </xf>
    <xf numFmtId="43" fontId="18" fillId="0" borderId="0" xfId="5" applyNumberFormat="1" applyFont="1" applyProtection="1">
      <protection locked="0"/>
    </xf>
    <xf numFmtId="43" fontId="10" fillId="0" borderId="0" xfId="7" applyNumberFormat="1" applyFont="1" applyProtection="1">
      <protection locked="0"/>
    </xf>
    <xf numFmtId="0" fontId="11" fillId="0" borderId="0" xfId="7" applyFont="1" applyProtection="1">
      <protection locked="0"/>
    </xf>
    <xf numFmtId="43" fontId="11" fillId="0" borderId="0" xfId="7" applyNumberFormat="1" applyFont="1" applyProtection="1">
      <protection locked="0"/>
    </xf>
    <xf numFmtId="43" fontId="10" fillId="0" borderId="0" xfId="7" applyNumberFormat="1" applyFont="1" applyAlignment="1" applyProtection="1">
      <alignment horizontal="right"/>
      <protection locked="0"/>
    </xf>
    <xf numFmtId="43" fontId="14" fillId="0" borderId="0" xfId="0" applyNumberFormat="1" applyFont="1" applyProtection="1">
      <protection locked="0"/>
    </xf>
    <xf numFmtId="43" fontId="10" fillId="0" borderId="0" xfId="7" applyNumberFormat="1" applyFont="1" applyAlignment="1" applyProtection="1">
      <alignment vertical="top"/>
      <protection locked="0"/>
    </xf>
    <xf numFmtId="0" fontId="10" fillId="0" borderId="0" xfId="7" applyFont="1" applyAlignment="1" applyProtection="1">
      <alignment horizontal="left"/>
      <protection locked="0"/>
    </xf>
    <xf numFmtId="0" fontId="10" fillId="0" borderId="0" xfId="7" applyFont="1" applyAlignment="1" applyProtection="1">
      <alignment horizontal="center"/>
      <protection locked="0"/>
    </xf>
    <xf numFmtId="0" fontId="11" fillId="0" borderId="0" xfId="8" applyFont="1" applyAlignment="1" applyProtection="1">
      <alignment horizontal="left"/>
      <protection locked="0"/>
    </xf>
    <xf numFmtId="43" fontId="10" fillId="0" borderId="0" xfId="1" applyNumberFormat="1" applyFont="1" applyBorder="1" applyProtection="1">
      <protection locked="0"/>
    </xf>
    <xf numFmtId="0" fontId="10" fillId="0" borderId="0" xfId="8" applyFont="1" applyAlignment="1" applyProtection="1">
      <alignment horizontal="center"/>
      <protection locked="0"/>
    </xf>
    <xf numFmtId="0" fontId="4" fillId="0" borderId="23" xfId="0" applyFont="1" applyBorder="1" applyAlignment="1" applyProtection="1">
      <alignment horizontal="center"/>
      <protection hidden="1"/>
    </xf>
    <xf numFmtId="0" fontId="14" fillId="0" borderId="0" xfId="0" applyFont="1" applyAlignment="1" applyProtection="1">
      <alignment wrapText="1"/>
      <protection hidden="1"/>
    </xf>
    <xf numFmtId="0" fontId="14" fillId="0" borderId="0" xfId="0" applyFont="1" applyAlignment="1" applyProtection="1">
      <alignment vertical="center"/>
      <protection hidden="1"/>
    </xf>
    <xf numFmtId="0" fontId="14" fillId="0" borderId="0" xfId="0" applyFont="1" applyAlignment="1" applyProtection="1">
      <alignment horizontal="left" vertical="center"/>
      <protection hidden="1"/>
    </xf>
    <xf numFmtId="0" fontId="12" fillId="0" borderId="33" xfId="0" applyFont="1" applyBorder="1" applyProtection="1">
      <protection hidden="1"/>
    </xf>
    <xf numFmtId="0" fontId="8" fillId="0" borderId="6" xfId="0" applyFont="1" applyBorder="1" applyProtection="1">
      <protection hidden="1"/>
    </xf>
    <xf numFmtId="0" fontId="14" fillId="0" borderId="6" xfId="0" applyFont="1" applyBorder="1" applyAlignment="1" applyProtection="1">
      <alignment horizontal="center" vertical="center"/>
      <protection hidden="1"/>
    </xf>
    <xf numFmtId="0" fontId="12" fillId="0" borderId="36" xfId="0" applyFont="1" applyBorder="1" applyAlignment="1" applyProtection="1">
      <alignment wrapText="1"/>
      <protection hidden="1"/>
    </xf>
    <xf numFmtId="0" fontId="51" fillId="0" borderId="32" xfId="2" applyFont="1" applyBorder="1" applyAlignment="1" applyProtection="1">
      <alignment horizontal="center"/>
      <protection hidden="1"/>
    </xf>
    <xf numFmtId="0" fontId="16" fillId="0" borderId="25" xfId="0" applyFont="1" applyBorder="1" applyAlignment="1" applyProtection="1">
      <alignment vertical="center"/>
      <protection hidden="1"/>
    </xf>
    <xf numFmtId="0" fontId="14" fillId="0" borderId="23" xfId="0" applyFont="1" applyBorder="1" applyProtection="1">
      <protection hidden="1"/>
    </xf>
    <xf numFmtId="42" fontId="4" fillId="0" borderId="14" xfId="0" applyNumberFormat="1" applyFont="1" applyBorder="1" applyAlignment="1" applyProtection="1">
      <alignment horizontal="center" vertical="center"/>
      <protection locked="0"/>
    </xf>
    <xf numFmtId="0" fontId="44" fillId="0" borderId="35" xfId="0" applyFont="1" applyBorder="1" applyAlignment="1" applyProtection="1">
      <alignment vertical="top"/>
      <protection hidden="1"/>
    </xf>
    <xf numFmtId="0" fontId="44" fillId="0" borderId="6" xfId="0" applyFont="1" applyBorder="1" applyAlignment="1" applyProtection="1">
      <alignment vertical="top"/>
      <protection hidden="1"/>
    </xf>
    <xf numFmtId="0" fontId="48" fillId="0" borderId="6" xfId="0" applyFont="1" applyBorder="1" applyAlignment="1" applyProtection="1">
      <alignment horizontal="center" vertical="top"/>
      <protection hidden="1"/>
    </xf>
    <xf numFmtId="0" fontId="7" fillId="0" borderId="0" xfId="16" applyFont="1" applyAlignment="1">
      <alignment horizontal="center" vertical="center" wrapText="1"/>
    </xf>
    <xf numFmtId="0" fontId="4" fillId="0" borderId="0" xfId="16"/>
    <xf numFmtId="0" fontId="6" fillId="0" borderId="0" xfId="16" applyFont="1" applyAlignment="1">
      <alignment horizontal="center" vertical="center"/>
    </xf>
    <xf numFmtId="0" fontId="17" fillId="0" borderId="0" xfId="16" applyFont="1" applyAlignment="1">
      <alignment horizontal="left" vertical="center" wrapText="1"/>
    </xf>
    <xf numFmtId="0" fontId="17" fillId="0" borderId="0" xfId="16" applyFont="1" applyAlignment="1">
      <alignment vertical="center"/>
    </xf>
    <xf numFmtId="0" fontId="4" fillId="0" borderId="0" xfId="16" quotePrefix="1"/>
    <xf numFmtId="44" fontId="4" fillId="0" borderId="16" xfId="1" applyFont="1" applyBorder="1" applyProtection="1"/>
    <xf numFmtId="0" fontId="23" fillId="0" borderId="0" xfId="16" applyFont="1"/>
    <xf numFmtId="39" fontId="4" fillId="0" borderId="16" xfId="17" applyNumberFormat="1" applyFont="1" applyBorder="1" applyProtection="1"/>
    <xf numFmtId="39" fontId="4" fillId="0" borderId="0" xfId="17" applyNumberFormat="1" applyFont="1" applyBorder="1" applyProtection="1"/>
    <xf numFmtId="0" fontId="4" fillId="0" borderId="0" xfId="16" applyAlignment="1">
      <alignment horizontal="center"/>
    </xf>
    <xf numFmtId="0" fontId="4" fillId="0" borderId="0" xfId="16" applyAlignment="1">
      <alignment horizontal="center" vertical="top" wrapText="1"/>
    </xf>
    <xf numFmtId="0" fontId="4" fillId="0" borderId="0" xfId="16" applyAlignment="1">
      <alignment horizontal="center" vertical="top"/>
    </xf>
    <xf numFmtId="0" fontId="17" fillId="0" borderId="0" xfId="16" applyFont="1"/>
    <xf numFmtId="0" fontId="3" fillId="0" borderId="0" xfId="16" applyFont="1"/>
    <xf numFmtId="0" fontId="4" fillId="0" borderId="0" xfId="16" applyAlignment="1">
      <alignment horizontal="center" wrapText="1"/>
    </xf>
    <xf numFmtId="0" fontId="4" fillId="0" borderId="0" xfId="16" quotePrefix="1" applyAlignment="1">
      <alignment horizontal="center" vertical="top"/>
    </xf>
    <xf numFmtId="0" fontId="4" fillId="0" borderId="0" xfId="16" applyAlignment="1">
      <alignment horizontal="left" vertical="top" wrapText="1"/>
    </xf>
    <xf numFmtId="0" fontId="4" fillId="0" borderId="0" xfId="16" applyAlignment="1">
      <alignment horizontal="center" vertical="center" wrapText="1"/>
    </xf>
    <xf numFmtId="0" fontId="4" fillId="0" borderId="0" xfId="16" applyAlignment="1">
      <alignment vertical="center"/>
    </xf>
    <xf numFmtId="0" fontId="4" fillId="0" borderId="0" xfId="16" applyAlignment="1">
      <alignment horizontal="center" vertical="center"/>
    </xf>
    <xf numFmtId="0" fontId="4" fillId="0" borderId="0" xfId="16" quotePrefix="1" applyAlignment="1">
      <alignment horizontal="center" vertical="center"/>
    </xf>
    <xf numFmtId="44" fontId="4" fillId="0" borderId="16" xfId="16" applyNumberFormat="1" applyBorder="1" applyAlignment="1">
      <alignment horizontal="center" vertical="center"/>
    </xf>
    <xf numFmtId="0" fontId="4" fillId="0" borderId="0" xfId="16" applyAlignment="1">
      <alignment horizontal="left" vertical="top"/>
    </xf>
    <xf numFmtId="0" fontId="74" fillId="0" borderId="0" xfId="16" applyFont="1"/>
    <xf numFmtId="44" fontId="14" fillId="0" borderId="1" xfId="0" applyNumberFormat="1" applyFont="1" applyBorder="1" applyAlignment="1" applyProtection="1">
      <alignment horizontal="center" vertical="center"/>
      <protection locked="0"/>
    </xf>
    <xf numFmtId="44" fontId="14" fillId="0" borderId="1" xfId="0" applyNumberFormat="1" applyFont="1" applyBorder="1" applyAlignment="1" applyProtection="1">
      <alignment horizontal="center" vertical="center"/>
      <protection hidden="1"/>
    </xf>
    <xf numFmtId="0" fontId="4" fillId="0" borderId="33" xfId="0" applyFont="1" applyBorder="1" applyProtection="1">
      <protection locked="0"/>
    </xf>
    <xf numFmtId="0" fontId="8" fillId="0" borderId="32" xfId="0" applyFont="1" applyBorder="1" applyAlignment="1" applyProtection="1">
      <alignment horizontal="left"/>
      <protection hidden="1"/>
    </xf>
    <xf numFmtId="0" fontId="8" fillId="0" borderId="35" xfId="0" applyFont="1" applyBorder="1" applyAlignment="1" applyProtection="1">
      <alignment horizontal="left"/>
      <protection hidden="1"/>
    </xf>
    <xf numFmtId="0" fontId="4" fillId="0" borderId="6" xfId="0" applyFont="1" applyBorder="1" applyAlignment="1" applyProtection="1">
      <alignment horizontal="center"/>
      <protection hidden="1"/>
    </xf>
    <xf numFmtId="0" fontId="4" fillId="0" borderId="6" xfId="0" applyFont="1" applyBorder="1" applyProtection="1">
      <protection hidden="1"/>
    </xf>
    <xf numFmtId="0" fontId="4" fillId="0" borderId="36" xfId="0" applyFont="1" applyBorder="1" applyProtection="1">
      <protection locked="0"/>
    </xf>
    <xf numFmtId="0" fontId="88" fillId="0" borderId="0" xfId="16" applyFont="1" applyAlignment="1">
      <alignment horizontal="left"/>
    </xf>
    <xf numFmtId="0" fontId="17" fillId="0" borderId="0" xfId="16" applyFont="1" applyAlignment="1">
      <alignment horizontal="left"/>
    </xf>
    <xf numFmtId="0" fontId="8" fillId="0" borderId="0" xfId="16" applyFont="1" applyAlignment="1">
      <alignment horizontal="centerContinuous"/>
    </xf>
    <xf numFmtId="0" fontId="4" fillId="0" borderId="0" xfId="16" applyAlignment="1">
      <alignment horizontal="centerContinuous"/>
    </xf>
    <xf numFmtId="0" fontId="89" fillId="0" borderId="0" xfId="0" applyFont="1" applyAlignment="1" applyProtection="1">
      <alignment horizontal="left" vertical="center"/>
      <protection hidden="1"/>
    </xf>
    <xf numFmtId="0" fontId="65" fillId="0" borderId="34" xfId="0" applyFont="1" applyBorder="1" applyAlignment="1" applyProtection="1">
      <alignment horizontal="left"/>
      <protection locked="0"/>
    </xf>
    <xf numFmtId="0" fontId="65" fillId="0" borderId="0" xfId="0" applyFont="1" applyAlignment="1" applyProtection="1">
      <alignment horizontal="left"/>
      <protection locked="0"/>
    </xf>
    <xf numFmtId="39" fontId="4" fillId="0" borderId="16" xfId="17" applyNumberFormat="1" applyFont="1" applyBorder="1" applyAlignment="1" applyProtection="1">
      <alignment horizontal="center"/>
    </xf>
    <xf numFmtId="39" fontId="4" fillId="0" borderId="16" xfId="16" applyNumberFormat="1" applyBorder="1" applyAlignment="1">
      <alignment horizontal="center"/>
    </xf>
    <xf numFmtId="39" fontId="4" fillId="0" borderId="16" xfId="17" applyNumberFormat="1" applyFont="1" applyBorder="1" applyProtection="1">
      <protection hidden="1"/>
    </xf>
    <xf numFmtId="44" fontId="4" fillId="0" borderId="16" xfId="1" applyFont="1" applyBorder="1" applyAlignment="1" applyProtection="1">
      <alignment horizontal="center" vertical="top"/>
      <protection hidden="1"/>
    </xf>
    <xf numFmtId="44" fontId="3" fillId="0" borderId="16" xfId="16" applyNumberFormat="1" applyFont="1" applyBorder="1" applyAlignment="1" applyProtection="1">
      <alignment horizontal="center" vertical="top"/>
      <protection hidden="1"/>
    </xf>
    <xf numFmtId="0" fontId="63" fillId="0" borderId="0" xfId="0" applyFont="1" applyAlignment="1" applyProtection="1">
      <alignment horizontal="left" vertical="top" wrapText="1"/>
      <protection hidden="1"/>
    </xf>
    <xf numFmtId="0" fontId="90" fillId="0" borderId="0" xfId="9" applyFont="1" applyProtection="1">
      <protection locked="0"/>
    </xf>
    <xf numFmtId="0" fontId="91" fillId="0" borderId="0" xfId="9" applyFont="1" applyAlignment="1" applyProtection="1">
      <alignment horizontal="left"/>
      <protection locked="0"/>
    </xf>
    <xf numFmtId="0" fontId="94" fillId="0" borderId="0" xfId="9" applyFont="1" applyAlignment="1" applyProtection="1">
      <alignment horizontal="center"/>
      <protection locked="0"/>
    </xf>
    <xf numFmtId="0" fontId="94" fillId="0" borderId="0" xfId="9" applyFont="1" applyProtection="1">
      <protection locked="0"/>
    </xf>
    <xf numFmtId="0" fontId="94" fillId="0" borderId="0" xfId="0" applyFont="1" applyAlignment="1" applyProtection="1">
      <alignment horizontal="center"/>
      <protection locked="0"/>
    </xf>
    <xf numFmtId="0" fontId="94" fillId="0" borderId="0" xfId="0" applyFont="1" applyAlignment="1" applyProtection="1">
      <alignment horizontal="center" wrapText="1"/>
      <protection locked="0"/>
    </xf>
    <xf numFmtId="0" fontId="90" fillId="0" borderId="0" xfId="9" applyFont="1"/>
    <xf numFmtId="0" fontId="94" fillId="0" borderId="0" xfId="9" applyFont="1"/>
    <xf numFmtId="0" fontId="94" fillId="0" borderId="0" xfId="9" applyFont="1" applyAlignment="1">
      <alignment vertical="top" wrapText="1"/>
    </xf>
    <xf numFmtId="0" fontId="94" fillId="0" borderId="0" xfId="9" applyFont="1" applyAlignment="1">
      <alignment wrapText="1"/>
    </xf>
    <xf numFmtId="0" fontId="91" fillId="0" borderId="0" xfId="9" applyFont="1"/>
    <xf numFmtId="0" fontId="90" fillId="0" borderId="0" xfId="0" applyFont="1" applyAlignment="1" applyProtection="1">
      <alignment horizontal="center" vertical="center" wrapText="1"/>
      <protection locked="0"/>
    </xf>
    <xf numFmtId="0" fontId="90" fillId="0" borderId="0" xfId="9" applyFont="1" applyAlignment="1">
      <alignment horizontal="center"/>
    </xf>
    <xf numFmtId="0" fontId="90" fillId="0" borderId="67" xfId="0" applyFont="1" applyBorder="1" applyAlignment="1" applyProtection="1">
      <alignment horizontal="center" vertical="center" wrapText="1"/>
      <protection locked="0"/>
    </xf>
    <xf numFmtId="0" fontId="90" fillId="0" borderId="36" xfId="0" applyFont="1" applyBorder="1" applyAlignment="1" applyProtection="1">
      <alignment horizontal="left" vertical="center" wrapText="1"/>
      <protection locked="0"/>
    </xf>
    <xf numFmtId="0" fontId="90" fillId="0" borderId="36" xfId="0" applyFont="1" applyBorder="1" applyAlignment="1" applyProtection="1">
      <alignment vertical="center" wrapText="1"/>
      <protection locked="0"/>
    </xf>
    <xf numFmtId="44" fontId="90" fillId="0" borderId="17" xfId="9" applyNumberFormat="1" applyFont="1" applyBorder="1" applyAlignment="1" applyProtection="1">
      <alignment horizontal="center"/>
      <protection locked="0"/>
    </xf>
    <xf numFmtId="44" fontId="90" fillId="0" borderId="20" xfId="10" applyFont="1" applyFill="1" applyBorder="1" applyAlignment="1" applyProtection="1">
      <alignment horizontal="right"/>
      <protection locked="0"/>
    </xf>
    <xf numFmtId="44" fontId="94" fillId="0" borderId="19" xfId="10" applyFont="1" applyFill="1" applyBorder="1" applyAlignment="1" applyProtection="1"/>
    <xf numFmtId="0" fontId="90" fillId="18" borderId="25" xfId="9" applyFont="1" applyFill="1" applyBorder="1"/>
    <xf numFmtId="0" fontId="90" fillId="18" borderId="0" xfId="9" applyFont="1" applyFill="1"/>
    <xf numFmtId="44" fontId="90" fillId="18" borderId="33" xfId="9" applyNumberFormat="1" applyFont="1" applyFill="1" applyBorder="1"/>
    <xf numFmtId="0" fontId="90" fillId="0" borderId="0" xfId="9" applyFont="1" applyAlignment="1" applyProtection="1">
      <alignment horizontal="center" wrapText="1"/>
      <protection locked="0"/>
    </xf>
    <xf numFmtId="0" fontId="90" fillId="0" borderId="0" xfId="9" applyFont="1" applyAlignment="1" applyProtection="1">
      <alignment horizontal="left" wrapText="1"/>
      <protection locked="0"/>
    </xf>
    <xf numFmtId="0" fontId="98" fillId="0" borderId="16" xfId="9" applyFont="1" applyBorder="1"/>
    <xf numFmtId="44" fontId="90" fillId="0" borderId="20" xfId="9" applyNumberFormat="1" applyFont="1" applyBorder="1" applyProtection="1">
      <protection locked="0"/>
    </xf>
    <xf numFmtId="44" fontId="90" fillId="0" borderId="66" xfId="9" applyNumberFormat="1" applyFont="1" applyBorder="1" applyProtection="1">
      <protection locked="0"/>
    </xf>
    <xf numFmtId="44" fontId="90" fillId="0" borderId="66" xfId="9" applyNumberFormat="1" applyFont="1" applyBorder="1"/>
    <xf numFmtId="0" fontId="90" fillId="0" borderId="20" xfId="0" applyFont="1" applyBorder="1" applyAlignment="1" applyProtection="1">
      <alignment horizontal="center" vertical="center" wrapText="1"/>
      <protection locked="0"/>
    </xf>
    <xf numFmtId="0" fontId="90" fillId="0" borderId="20" xfId="0" applyFont="1" applyBorder="1" applyAlignment="1" applyProtection="1">
      <alignment horizontal="left" vertical="center" wrapText="1"/>
      <protection locked="0"/>
    </xf>
    <xf numFmtId="0" fontId="90" fillId="0" borderId="20" xfId="0" applyFont="1" applyBorder="1" applyAlignment="1" applyProtection="1">
      <alignment vertical="center" wrapText="1"/>
      <protection locked="0"/>
    </xf>
    <xf numFmtId="0" fontId="98" fillId="0" borderId="34" xfId="9" applyFont="1" applyBorder="1"/>
    <xf numFmtId="44" fontId="90" fillId="0" borderId="20" xfId="9" applyNumberFormat="1" applyFont="1" applyBorder="1"/>
    <xf numFmtId="44" fontId="90" fillId="0" borderId="41" xfId="9" applyNumberFormat="1" applyFont="1" applyBorder="1" applyProtection="1">
      <protection locked="0"/>
    </xf>
    <xf numFmtId="44" fontId="90" fillId="0" borderId="67" xfId="9" applyNumberFormat="1" applyFont="1" applyBorder="1"/>
    <xf numFmtId="0" fontId="94" fillId="0" borderId="20" xfId="9" applyFont="1" applyBorder="1" applyProtection="1">
      <protection locked="0"/>
    </xf>
    <xf numFmtId="0" fontId="94" fillId="0" borderId="20" xfId="9" applyFont="1" applyBorder="1" applyAlignment="1" applyProtection="1">
      <alignment horizontal="left"/>
      <protection locked="0"/>
    </xf>
    <xf numFmtId="0" fontId="90" fillId="0" borderId="20" xfId="9" applyFont="1" applyBorder="1" applyProtection="1">
      <protection locked="0"/>
    </xf>
    <xf numFmtId="0" fontId="90" fillId="0" borderId="20" xfId="9" applyFont="1" applyBorder="1" applyAlignment="1" applyProtection="1">
      <alignment horizontal="left"/>
      <protection locked="0"/>
    </xf>
    <xf numFmtId="44" fontId="94" fillId="0" borderId="0" xfId="10" applyFont="1" applyFill="1" applyBorder="1" applyAlignment="1" applyProtection="1">
      <protection locked="0"/>
    </xf>
    <xf numFmtId="44" fontId="94" fillId="0" borderId="0" xfId="10" applyFont="1" applyBorder="1" applyAlignment="1" applyProtection="1">
      <protection locked="0"/>
    </xf>
    <xf numFmtId="44" fontId="90" fillId="0" borderId="67" xfId="9" applyNumberFormat="1" applyFont="1" applyBorder="1" applyProtection="1">
      <protection locked="0"/>
    </xf>
    <xf numFmtId="44" fontId="94" fillId="0" borderId="20" xfId="10" applyFont="1" applyFill="1" applyBorder="1" applyAlignment="1" applyProtection="1">
      <alignment horizontal="right"/>
      <protection locked="0"/>
    </xf>
    <xf numFmtId="0" fontId="3" fillId="0" borderId="0" xfId="16" applyFont="1" applyAlignment="1">
      <alignment horizontal="left"/>
    </xf>
    <xf numFmtId="0" fontId="14" fillId="12" borderId="33" xfId="0" applyFont="1" applyFill="1" applyBorder="1" applyProtection="1">
      <protection hidden="1"/>
    </xf>
    <xf numFmtId="0" fontId="102" fillId="0" borderId="0" xfId="0" applyFont="1"/>
    <xf numFmtId="0" fontId="68" fillId="0" borderId="0" xfId="0" applyFont="1"/>
    <xf numFmtId="44" fontId="90" fillId="0" borderId="66" xfId="1" applyFont="1" applyFill="1" applyBorder="1" applyProtection="1">
      <protection locked="0"/>
    </xf>
    <xf numFmtId="44" fontId="90" fillId="0" borderId="20" xfId="1" applyFont="1" applyFill="1" applyBorder="1" applyProtection="1">
      <protection locked="0"/>
    </xf>
    <xf numFmtId="44" fontId="90" fillId="0" borderId="67" xfId="1" applyFont="1" applyFill="1" applyBorder="1" applyProtection="1">
      <protection locked="0"/>
    </xf>
    <xf numFmtId="0" fontId="86" fillId="0" borderId="0" xfId="15" applyFont="1" applyAlignment="1">
      <alignment vertical="top"/>
    </xf>
    <xf numFmtId="0" fontId="103" fillId="0" borderId="0" xfId="15" applyFont="1"/>
    <xf numFmtId="0" fontId="106" fillId="0" borderId="1" xfId="3" applyFont="1" applyBorder="1" applyAlignment="1">
      <alignment horizontal="center"/>
    </xf>
    <xf numFmtId="0" fontId="107" fillId="0" borderId="1" xfId="15" applyFont="1" applyBorder="1" applyAlignment="1">
      <alignment horizontal="center" wrapText="1"/>
    </xf>
    <xf numFmtId="0" fontId="106" fillId="0" borderId="1" xfId="3" applyFont="1" applyBorder="1" applyAlignment="1">
      <alignment vertical="center"/>
    </xf>
    <xf numFmtId="43" fontId="107" fillId="0" borderId="1" xfId="15" applyNumberFormat="1" applyFont="1" applyBorder="1"/>
    <xf numFmtId="10" fontId="107" fillId="0" borderId="1" xfId="14" applyNumberFormat="1" applyFont="1" applyBorder="1" applyProtection="1"/>
    <xf numFmtId="0" fontId="106" fillId="0" borderId="1" xfId="3" applyFont="1" applyBorder="1" applyAlignment="1">
      <alignment vertical="center" wrapText="1"/>
    </xf>
    <xf numFmtId="0" fontId="109" fillId="21" borderId="1" xfId="3" applyFont="1" applyFill="1" applyBorder="1" applyAlignment="1">
      <alignment vertical="center"/>
    </xf>
    <xf numFmtId="43" fontId="110" fillId="21" borderId="1" xfId="15" applyNumberFormat="1" applyFont="1" applyFill="1" applyBorder="1"/>
    <xf numFmtId="10" fontId="107" fillId="21" borderId="1" xfId="14" applyNumberFormat="1" applyFont="1" applyFill="1" applyBorder="1" applyProtection="1"/>
    <xf numFmtId="0" fontId="105" fillId="0" borderId="0" xfId="15" applyFont="1"/>
    <xf numFmtId="43" fontId="107" fillId="9" borderId="1" xfId="13" applyFont="1" applyFill="1" applyBorder="1" applyProtection="1">
      <protection locked="0"/>
    </xf>
    <xf numFmtId="0" fontId="8" fillId="0" borderId="0" xfId="0" applyFont="1" applyAlignment="1" applyProtection="1">
      <alignment horizontal="justify"/>
      <protection hidden="1"/>
    </xf>
    <xf numFmtId="0" fontId="17" fillId="0" borderId="0" xfId="0" applyFont="1" applyAlignment="1" applyProtection="1">
      <alignment horizontal="justify"/>
      <protection hidden="1"/>
    </xf>
    <xf numFmtId="0" fontId="113" fillId="0" borderId="0" xfId="0" applyFont="1" applyAlignment="1" applyProtection="1">
      <alignment horizontal="justify"/>
      <protection hidden="1"/>
    </xf>
    <xf numFmtId="0" fontId="112" fillId="0" borderId="0" xfId="18" applyFont="1" applyAlignment="1" applyProtection="1">
      <alignment vertical="center" wrapText="1"/>
      <protection hidden="1"/>
    </xf>
    <xf numFmtId="0" fontId="112" fillId="0" borderId="0" xfId="18" applyFont="1" applyAlignment="1" applyProtection="1">
      <alignment horizontal="justify" vertical="center"/>
      <protection hidden="1"/>
    </xf>
    <xf numFmtId="0" fontId="8" fillId="0" borderId="0" xfId="0" applyFont="1" applyProtection="1">
      <protection hidden="1"/>
    </xf>
    <xf numFmtId="0" fontId="17" fillId="0" borderId="20"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4" fillId="0" borderId="0" xfId="0" applyFont="1" applyAlignment="1">
      <alignment vertical="top" wrapText="1"/>
    </xf>
    <xf numFmtId="0" fontId="3" fillId="0" borderId="0" xfId="0" applyFont="1" applyAlignment="1">
      <alignment vertical="top" wrapText="1"/>
    </xf>
    <xf numFmtId="0" fontId="10" fillId="0" borderId="0" xfId="0" applyFont="1" applyAlignment="1">
      <alignment horizontal="center"/>
    </xf>
    <xf numFmtId="0" fontId="12" fillId="0" borderId="0" xfId="0" applyFont="1" applyAlignment="1" applyProtection="1">
      <alignment wrapText="1"/>
      <protection locked="0"/>
    </xf>
    <xf numFmtId="165" fontId="12" fillId="0" borderId="0" xfId="0" applyNumberFormat="1" applyFont="1" applyAlignment="1">
      <alignment wrapText="1"/>
    </xf>
    <xf numFmtId="0" fontId="114" fillId="0" borderId="3" xfId="0" applyFont="1" applyBorder="1" applyAlignment="1">
      <alignment wrapText="1"/>
    </xf>
    <xf numFmtId="165" fontId="12" fillId="0" borderId="1" xfId="0" applyNumberFormat="1" applyFont="1" applyBorder="1" applyProtection="1">
      <protection locked="0"/>
    </xf>
    <xf numFmtId="0" fontId="3" fillId="0" borderId="0" xfId="0" applyFont="1" applyAlignment="1">
      <alignment horizontal="left" vertical="top"/>
    </xf>
    <xf numFmtId="0" fontId="30" fillId="0" borderId="0" xfId="0" applyFont="1" applyAlignment="1">
      <alignment horizontal="center" vertical="top"/>
    </xf>
    <xf numFmtId="0" fontId="24" fillId="0" borderId="0" xfId="0" applyFont="1" applyAlignment="1">
      <alignment horizontal="center" vertical="top"/>
    </xf>
    <xf numFmtId="0" fontId="12" fillId="0" borderId="1" xfId="0" applyFont="1" applyBorder="1" applyAlignment="1" applyProtection="1">
      <alignment horizontal="center"/>
      <protection locked="0"/>
    </xf>
    <xf numFmtId="0" fontId="12" fillId="0" borderId="1" xfId="0" applyFont="1" applyBorder="1" applyAlignment="1" applyProtection="1">
      <alignment horizontal="center" wrapText="1"/>
      <protection locked="0"/>
    </xf>
    <xf numFmtId="0" fontId="13" fillId="18" borderId="1" xfId="0" applyFont="1" applyFill="1" applyBorder="1" applyAlignment="1" applyProtection="1">
      <alignment horizontal="center"/>
      <protection locked="0"/>
    </xf>
    <xf numFmtId="43" fontId="0" fillId="0" borderId="1" xfId="13" applyFont="1" applyBorder="1" applyProtection="1">
      <protection locked="0"/>
    </xf>
    <xf numFmtId="0" fontId="11" fillId="0" borderId="0" xfId="0" applyFont="1" applyAlignment="1" applyProtection="1">
      <alignment horizontal="center" vertical="top"/>
      <protection locked="0"/>
    </xf>
    <xf numFmtId="0" fontId="116" fillId="0" borderId="0" xfId="0" applyFont="1" applyAlignment="1" applyProtection="1">
      <alignment horizontal="center"/>
      <protection hidden="1"/>
    </xf>
    <xf numFmtId="0" fontId="3" fillId="0" borderId="0" xfId="0" applyFont="1" applyAlignment="1">
      <alignment horizontal="left" vertical="center"/>
    </xf>
    <xf numFmtId="0" fontId="13" fillId="0" borderId="1" xfId="0" applyFont="1" applyBorder="1"/>
    <xf numFmtId="44" fontId="13" fillId="0" borderId="1" xfId="0" applyNumberFormat="1" applyFont="1" applyBorder="1"/>
    <xf numFmtId="168" fontId="13" fillId="0" borderId="1" xfId="0" applyNumberFormat="1" applyFont="1" applyBorder="1"/>
    <xf numFmtId="167" fontId="13" fillId="0" borderId="1" xfId="0" applyNumberFormat="1" applyFont="1" applyBorder="1"/>
    <xf numFmtId="0" fontId="3" fillId="18" borderId="1" xfId="0" applyFont="1" applyFill="1" applyBorder="1"/>
    <xf numFmtId="43" fontId="3" fillId="18" borderId="1" xfId="13" applyFont="1" applyFill="1" applyBorder="1" applyProtection="1"/>
    <xf numFmtId="0" fontId="118" fillId="0" borderId="20" xfId="0" applyFont="1" applyBorder="1" applyAlignment="1" applyProtection="1">
      <alignment vertical="center" wrapText="1"/>
      <protection locked="0"/>
    </xf>
    <xf numFmtId="0" fontId="119" fillId="0" borderId="0" xfId="0" applyFont="1" applyProtection="1">
      <protection locked="0"/>
    </xf>
    <xf numFmtId="0" fontId="68" fillId="0" borderId="0" xfId="0" applyFont="1" applyAlignment="1">
      <alignment horizontal="left" vertical="top" wrapText="1"/>
    </xf>
    <xf numFmtId="0" fontId="65" fillId="0" borderId="0" xfId="0" applyFont="1" applyAlignment="1">
      <alignment horizontal="left" vertical="top" wrapText="1"/>
    </xf>
    <xf numFmtId="0" fontId="52" fillId="0" borderId="0" xfId="0" applyFont="1" applyAlignment="1" applyProtection="1">
      <alignment horizontal="center" wrapText="1"/>
      <protection hidden="1"/>
    </xf>
    <xf numFmtId="0" fontId="63" fillId="0" borderId="0" xfId="0" applyFont="1" applyAlignment="1" applyProtection="1">
      <alignment horizontal="left" vertical="top" wrapText="1"/>
      <protection hidden="1"/>
    </xf>
    <xf numFmtId="0" fontId="69" fillId="0" borderId="0" xfId="0" applyFont="1" applyAlignment="1" applyProtection="1">
      <alignment horizontal="left"/>
      <protection hidden="1"/>
    </xf>
    <xf numFmtId="0" fontId="66" fillId="0" borderId="0" xfId="0" applyFont="1" applyAlignment="1" applyProtection="1">
      <alignment horizontal="left" vertical="top" wrapText="1"/>
      <protection hidden="1"/>
    </xf>
    <xf numFmtId="0" fontId="68" fillId="0" borderId="0" xfId="0" applyFont="1" applyAlignment="1" applyProtection="1">
      <alignment horizontal="left" vertical="center" wrapText="1"/>
      <protection hidden="1"/>
    </xf>
    <xf numFmtId="0" fontId="63" fillId="9" borderId="0" xfId="0" applyFont="1" applyFill="1" applyAlignment="1" applyProtection="1">
      <alignment horizontal="left" vertical="top" wrapText="1"/>
      <protection hidden="1"/>
    </xf>
    <xf numFmtId="0" fontId="37" fillId="4" borderId="0" xfId="0" applyFont="1" applyFill="1" applyAlignment="1" applyProtection="1">
      <alignment horizontal="center"/>
      <protection hidden="1"/>
    </xf>
    <xf numFmtId="0" fontId="17" fillId="0" borderId="56" xfId="0" applyFont="1" applyBorder="1" applyAlignment="1" applyProtection="1">
      <alignment horizontal="center"/>
      <protection hidden="1"/>
    </xf>
    <xf numFmtId="0" fontId="4" fillId="0" borderId="0" xfId="12" applyAlignment="1" applyProtection="1">
      <alignment horizontal="left" vertical="top" wrapText="1"/>
      <protection locked="0"/>
    </xf>
    <xf numFmtId="0" fontId="56" fillId="0" borderId="0" xfId="12" applyFont="1" applyAlignment="1">
      <alignment horizontal="center"/>
    </xf>
    <xf numFmtId="0" fontId="6" fillId="0" borderId="0" xfId="12" applyFont="1" applyAlignment="1" applyProtection="1">
      <alignment horizontal="left" wrapText="1"/>
      <protection locked="0"/>
    </xf>
    <xf numFmtId="0" fontId="57" fillId="9" borderId="0" xfId="12" applyFont="1" applyFill="1" applyAlignment="1">
      <alignment horizontal="center"/>
    </xf>
    <xf numFmtId="49" fontId="9" fillId="0" borderId="6" xfId="12" applyNumberFormat="1" applyFont="1" applyBorder="1" applyAlignment="1">
      <alignment horizontal="center"/>
    </xf>
    <xf numFmtId="0" fontId="9" fillId="0" borderId="6" xfId="12" applyFont="1" applyBorder="1" applyAlignment="1">
      <alignment horizontal="center"/>
    </xf>
    <xf numFmtId="0" fontId="4" fillId="0" borderId="23" xfId="12" applyBorder="1" applyAlignment="1">
      <alignment horizontal="center"/>
    </xf>
    <xf numFmtId="0" fontId="6" fillId="0" borderId="0" xfId="12" applyFont="1" applyAlignment="1" applyProtection="1">
      <alignment horizontal="left" vertical="top" wrapText="1"/>
      <protection locked="0"/>
    </xf>
    <xf numFmtId="0" fontId="12" fillId="0" borderId="16" xfId="12" applyFont="1" applyBorder="1" applyAlignment="1" applyProtection="1">
      <alignment horizontal="center"/>
      <protection locked="0"/>
    </xf>
    <xf numFmtId="0" fontId="59" fillId="0" borderId="0" xfId="12" applyFont="1" applyAlignment="1" applyProtection="1">
      <alignment horizontal="center"/>
      <protection locked="0"/>
    </xf>
    <xf numFmtId="0" fontId="8" fillId="0" borderId="0" xfId="12" applyFont="1" applyAlignment="1">
      <alignment horizontal="left" vertical="top" wrapText="1"/>
    </xf>
    <xf numFmtId="0" fontId="16" fillId="0" borderId="0" xfId="0" applyFont="1" applyAlignment="1" applyProtection="1">
      <alignment horizontal="center"/>
      <protection hidden="1"/>
    </xf>
    <xf numFmtId="0" fontId="9" fillId="0" borderId="0" xfId="0" applyFont="1" applyAlignment="1" applyProtection="1">
      <alignment horizontal="center" wrapText="1"/>
      <protection hidden="1"/>
    </xf>
    <xf numFmtId="0" fontId="7" fillId="0" borderId="0" xfId="3" applyFont="1" applyAlignment="1" applyProtection="1">
      <alignment horizontal="center" wrapText="1"/>
      <protection hidden="1"/>
    </xf>
    <xf numFmtId="0" fontId="7" fillId="0" borderId="0" xfId="0" applyFont="1" applyAlignment="1" applyProtection="1">
      <alignment horizontal="center" vertical="center"/>
      <protection hidden="1"/>
    </xf>
    <xf numFmtId="0" fontId="14" fillId="0" borderId="0" xfId="0" applyFont="1" applyAlignment="1" applyProtection="1">
      <alignment horizontal="center"/>
      <protection locked="0"/>
    </xf>
    <xf numFmtId="0" fontId="14" fillId="0" borderId="33" xfId="0" applyFont="1" applyBorder="1" applyAlignment="1" applyProtection="1">
      <alignment horizontal="center"/>
      <protection locked="0"/>
    </xf>
    <xf numFmtId="0" fontId="14" fillId="0" borderId="0" xfId="0" applyFont="1" applyAlignment="1" applyProtection="1">
      <alignment horizontal="center"/>
      <protection hidden="1"/>
    </xf>
    <xf numFmtId="0" fontId="14" fillId="0" borderId="33" xfId="0" applyFont="1" applyBorder="1" applyAlignment="1" applyProtection="1">
      <alignment horizontal="center"/>
      <protection hidden="1"/>
    </xf>
    <xf numFmtId="0" fontId="6" fillId="8" borderId="17" xfId="0" applyFont="1" applyFill="1" applyBorder="1" applyAlignment="1" applyProtection="1">
      <alignment horizontal="center" vertical="center"/>
      <protection hidden="1"/>
    </xf>
    <xf numFmtId="0" fontId="6" fillId="8" borderId="18" xfId="0" applyFont="1" applyFill="1" applyBorder="1" applyAlignment="1" applyProtection="1">
      <alignment horizontal="center" vertical="center"/>
      <protection hidden="1"/>
    </xf>
    <xf numFmtId="0" fontId="6" fillId="8" borderId="19" xfId="0" applyFont="1" applyFill="1" applyBorder="1" applyAlignment="1" applyProtection="1">
      <alignment horizontal="center" vertical="center"/>
      <protection hidden="1"/>
    </xf>
    <xf numFmtId="0" fontId="48" fillId="13" borderId="35" xfId="0" applyFont="1" applyFill="1" applyBorder="1" applyAlignment="1" applyProtection="1">
      <alignment horizontal="center"/>
      <protection hidden="1"/>
    </xf>
    <xf numFmtId="0" fontId="48" fillId="13" borderId="6" xfId="0" applyFont="1" applyFill="1" applyBorder="1" applyAlignment="1" applyProtection="1">
      <alignment horizontal="center"/>
      <protection hidden="1"/>
    </xf>
    <xf numFmtId="0" fontId="48" fillId="13" borderId="36" xfId="0" applyFont="1" applyFill="1" applyBorder="1" applyAlignment="1" applyProtection="1">
      <alignment horizontal="center"/>
      <protection hidden="1"/>
    </xf>
    <xf numFmtId="0" fontId="4" fillId="13" borderId="25" xfId="0" applyFont="1" applyFill="1" applyBorder="1" applyAlignment="1" applyProtection="1">
      <alignment horizontal="left" vertical="center" wrapText="1"/>
      <protection hidden="1"/>
    </xf>
    <xf numFmtId="0" fontId="4" fillId="13" borderId="23" xfId="0" applyFont="1" applyFill="1" applyBorder="1" applyAlignment="1" applyProtection="1">
      <alignment horizontal="left" vertical="center" wrapText="1"/>
      <protection hidden="1"/>
    </xf>
    <xf numFmtId="0" fontId="4" fillId="13" borderId="26" xfId="0" applyFont="1" applyFill="1" applyBorder="1" applyAlignment="1" applyProtection="1">
      <alignment horizontal="left" vertical="center" wrapText="1"/>
      <protection hidden="1"/>
    </xf>
    <xf numFmtId="0" fontId="4" fillId="13" borderId="32" xfId="0" applyFont="1" applyFill="1" applyBorder="1" applyAlignment="1" applyProtection="1">
      <alignment horizontal="left" vertical="center" wrapText="1"/>
      <protection hidden="1"/>
    </xf>
    <xf numFmtId="0" fontId="4" fillId="13" borderId="0" xfId="0" applyFont="1" applyFill="1" applyAlignment="1" applyProtection="1">
      <alignment horizontal="left" vertical="center" wrapText="1"/>
      <protection hidden="1"/>
    </xf>
    <xf numFmtId="0" fontId="4" fillId="13" borderId="33" xfId="0" applyFont="1" applyFill="1" applyBorder="1" applyAlignment="1" applyProtection="1">
      <alignment horizontal="left" vertical="center" wrapText="1"/>
      <protection hidden="1"/>
    </xf>
    <xf numFmtId="0" fontId="4" fillId="0" borderId="0" xfId="0" applyFont="1" applyAlignment="1" applyProtection="1">
      <alignment horizontal="left" vertical="top" wrapText="1"/>
      <protection hidden="1"/>
    </xf>
    <xf numFmtId="0" fontId="4" fillId="9" borderId="32" xfId="0" applyFont="1" applyFill="1" applyBorder="1" applyAlignment="1" applyProtection="1">
      <alignment horizontal="center"/>
      <protection hidden="1"/>
    </xf>
    <xf numFmtId="0" fontId="4" fillId="9" borderId="0" xfId="0" applyFont="1" applyFill="1" applyAlignment="1" applyProtection="1">
      <alignment horizontal="center"/>
      <protection hidden="1"/>
    </xf>
    <xf numFmtId="0" fontId="4" fillId="9" borderId="33" xfId="0" applyFont="1" applyFill="1" applyBorder="1" applyAlignment="1" applyProtection="1">
      <alignment horizontal="center"/>
      <protection hidden="1"/>
    </xf>
    <xf numFmtId="0" fontId="3" fillId="13" borderId="17" xfId="0" applyFont="1" applyFill="1" applyBorder="1" applyAlignment="1" applyProtection="1">
      <alignment horizontal="center"/>
      <protection hidden="1"/>
    </xf>
    <xf numFmtId="0" fontId="3" fillId="13" borderId="18" xfId="0" applyFont="1" applyFill="1" applyBorder="1" applyAlignment="1" applyProtection="1">
      <alignment horizontal="center"/>
      <protection hidden="1"/>
    </xf>
    <xf numFmtId="0" fontId="3" fillId="13" borderId="19" xfId="0" applyFont="1" applyFill="1" applyBorder="1" applyAlignment="1" applyProtection="1">
      <alignment horizontal="center"/>
      <protection hidden="1"/>
    </xf>
    <xf numFmtId="0" fontId="16" fillId="12" borderId="17" xfId="0" applyFont="1" applyFill="1" applyBorder="1" applyAlignment="1" applyProtection="1">
      <alignment horizontal="center"/>
      <protection hidden="1"/>
    </xf>
    <xf numFmtId="0" fontId="16" fillId="12" borderId="18" xfId="0" applyFont="1" applyFill="1" applyBorder="1" applyAlignment="1" applyProtection="1">
      <alignment horizontal="center"/>
      <protection hidden="1"/>
    </xf>
    <xf numFmtId="0" fontId="16" fillId="12" borderId="19" xfId="0" applyFont="1" applyFill="1" applyBorder="1" applyAlignment="1" applyProtection="1">
      <alignment horizontal="center"/>
      <protection hidden="1"/>
    </xf>
    <xf numFmtId="0" fontId="4" fillId="12" borderId="25" xfId="0" applyFont="1" applyFill="1" applyBorder="1" applyAlignment="1" applyProtection="1">
      <alignment horizontal="left" vertical="center" wrapText="1"/>
      <protection hidden="1"/>
    </xf>
    <xf numFmtId="0" fontId="4" fillId="12" borderId="23" xfId="0" applyFont="1" applyFill="1" applyBorder="1" applyAlignment="1" applyProtection="1">
      <alignment horizontal="left" vertical="center" wrapText="1"/>
      <protection hidden="1"/>
    </xf>
    <xf numFmtId="0" fontId="4" fillId="12" borderId="26" xfId="0" applyFont="1" applyFill="1" applyBorder="1" applyAlignment="1" applyProtection="1">
      <alignment horizontal="left" vertical="center" wrapText="1"/>
      <protection hidden="1"/>
    </xf>
    <xf numFmtId="0" fontId="48" fillId="12" borderId="35" xfId="0" applyFont="1" applyFill="1" applyBorder="1" applyAlignment="1" applyProtection="1">
      <alignment horizontal="center" vertical="top"/>
      <protection hidden="1"/>
    </xf>
    <xf numFmtId="0" fontId="48" fillId="12" borderId="6" xfId="0" applyFont="1" applyFill="1" applyBorder="1" applyAlignment="1" applyProtection="1">
      <alignment horizontal="center" vertical="top"/>
      <protection hidden="1"/>
    </xf>
    <xf numFmtId="0" fontId="13" fillId="0" borderId="23" xfId="0" applyFont="1" applyBorder="1" applyAlignment="1" applyProtection="1">
      <alignment horizontal="center" vertical="center" wrapText="1"/>
      <protection hidden="1"/>
    </xf>
    <xf numFmtId="0" fontId="4" fillId="0" borderId="23" xfId="0" applyFont="1" applyBorder="1" applyAlignment="1" applyProtection="1">
      <alignment horizontal="center"/>
      <protection hidden="1"/>
    </xf>
    <xf numFmtId="0" fontId="14" fillId="0" borderId="23" xfId="0" applyFont="1" applyBorder="1" applyAlignment="1" applyProtection="1">
      <alignment horizontal="center"/>
      <protection hidden="1"/>
    </xf>
    <xf numFmtId="0" fontId="48" fillId="0" borderId="0" xfId="0" applyFont="1" applyAlignment="1" applyProtection="1">
      <alignment horizontal="center" vertical="top"/>
      <protection hidden="1"/>
    </xf>
    <xf numFmtId="0" fontId="8" fillId="0" borderId="25" xfId="0" applyFont="1" applyBorder="1" applyAlignment="1" applyProtection="1">
      <alignment horizontal="center" wrapText="1"/>
      <protection hidden="1"/>
    </xf>
    <xf numFmtId="0" fontId="8" fillId="0" borderId="23" xfId="0" applyFont="1" applyBorder="1" applyAlignment="1" applyProtection="1">
      <alignment horizontal="center" wrapText="1"/>
      <protection hidden="1"/>
    </xf>
    <xf numFmtId="0" fontId="17" fillId="0" borderId="32" xfId="0" applyFont="1" applyBorder="1" applyAlignment="1" applyProtection="1">
      <alignment horizontal="center"/>
      <protection hidden="1"/>
    </xf>
    <xf numFmtId="0" fontId="17" fillId="0" borderId="0" xfId="0" applyFont="1" applyAlignment="1" applyProtection="1">
      <alignment horizontal="center"/>
      <protection hidden="1"/>
    </xf>
    <xf numFmtId="0" fontId="71" fillId="0" borderId="32" xfId="2" applyFont="1" applyBorder="1" applyAlignment="1" applyProtection="1">
      <alignment horizontal="center"/>
      <protection hidden="1"/>
    </xf>
    <xf numFmtId="0" fontId="71" fillId="0" borderId="0" xfId="2" applyFont="1" applyBorder="1" applyAlignment="1" applyProtection="1">
      <alignment horizontal="center"/>
      <protection hidden="1"/>
    </xf>
    <xf numFmtId="0" fontId="73" fillId="0" borderId="35" xfId="2" applyFont="1" applyBorder="1" applyAlignment="1" applyProtection="1">
      <alignment horizontal="center"/>
      <protection hidden="1"/>
    </xf>
    <xf numFmtId="0" fontId="71" fillId="0" borderId="6" xfId="2" applyFont="1" applyBorder="1" applyAlignment="1" applyProtection="1">
      <alignment horizontal="center"/>
      <protection hidden="1"/>
    </xf>
    <xf numFmtId="0" fontId="55" fillId="0" borderId="25" xfId="0" applyFont="1" applyBorder="1" applyAlignment="1" applyProtection="1">
      <alignment horizontal="center" vertical="center"/>
      <protection hidden="1"/>
    </xf>
    <xf numFmtId="0" fontId="55" fillId="0" borderId="23" xfId="0" applyFont="1" applyBorder="1" applyAlignment="1" applyProtection="1">
      <alignment horizontal="center" vertical="center"/>
      <protection hidden="1"/>
    </xf>
    <xf numFmtId="0" fontId="55" fillId="0" borderId="26" xfId="0" applyFont="1" applyBorder="1" applyAlignment="1" applyProtection="1">
      <alignment horizontal="center" vertical="center"/>
      <protection hidden="1"/>
    </xf>
    <xf numFmtId="0" fontId="17" fillId="0" borderId="32" xfId="0" applyFont="1" applyBorder="1" applyAlignment="1" applyProtection="1">
      <alignment horizontal="center" wrapText="1"/>
      <protection hidden="1"/>
    </xf>
    <xf numFmtId="0" fontId="17" fillId="0" borderId="0" xfId="0" applyFont="1" applyAlignment="1" applyProtection="1">
      <alignment horizontal="center" wrapText="1"/>
      <protection hidden="1"/>
    </xf>
    <xf numFmtId="0" fontId="8" fillId="0" borderId="32" xfId="0" applyFont="1" applyBorder="1" applyAlignment="1" applyProtection="1">
      <alignment horizontal="left" wrapText="1"/>
      <protection hidden="1"/>
    </xf>
    <xf numFmtId="0" fontId="8" fillId="0" borderId="0" xfId="0" applyFont="1" applyAlignment="1" applyProtection="1">
      <alignment horizontal="left" wrapText="1"/>
      <protection hidden="1"/>
    </xf>
    <xf numFmtId="0" fontId="4" fillId="0" borderId="0" xfId="0" applyFont="1" applyAlignment="1" applyProtection="1">
      <alignment horizontal="left" wrapText="1"/>
      <protection hidden="1"/>
    </xf>
    <xf numFmtId="0" fontId="44" fillId="0" borderId="0" xfId="0" applyFont="1" applyAlignment="1" applyProtection="1">
      <alignment horizontal="center" vertical="top"/>
      <protection hidden="1"/>
    </xf>
    <xf numFmtId="0" fontId="17" fillId="10" borderId="71" xfId="0" applyFont="1" applyFill="1" applyBorder="1" applyAlignment="1" applyProtection="1">
      <alignment horizontal="center"/>
      <protection hidden="1"/>
    </xf>
    <xf numFmtId="0" fontId="17" fillId="10" borderId="72" xfId="0" applyFont="1" applyFill="1" applyBorder="1" applyAlignment="1" applyProtection="1">
      <alignment horizontal="center"/>
      <protection hidden="1"/>
    </xf>
    <xf numFmtId="0" fontId="17" fillId="10" borderId="73" xfId="0" applyFont="1" applyFill="1" applyBorder="1" applyAlignment="1" applyProtection="1">
      <alignment horizontal="center"/>
      <protection hidden="1"/>
    </xf>
    <xf numFmtId="0" fontId="14" fillId="0" borderId="6" xfId="0" applyFont="1" applyBorder="1" applyAlignment="1" applyProtection="1">
      <alignment horizontal="center"/>
      <protection locked="0"/>
    </xf>
    <xf numFmtId="0" fontId="14" fillId="0" borderId="36" xfId="0" applyFont="1" applyBorder="1" applyAlignment="1" applyProtection="1">
      <alignment horizontal="center"/>
      <protection locked="0"/>
    </xf>
    <xf numFmtId="0" fontId="4" fillId="0" borderId="32" xfId="0" applyFont="1" applyBorder="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33" xfId="0" applyFont="1" applyBorder="1" applyAlignment="1" applyProtection="1">
      <alignment horizontal="left" vertical="center" wrapText="1"/>
      <protection hidden="1"/>
    </xf>
    <xf numFmtId="0" fontId="17" fillId="11" borderId="68" xfId="0" applyFont="1" applyFill="1" applyBorder="1" applyAlignment="1" applyProtection="1">
      <alignment horizontal="center"/>
      <protection hidden="1"/>
    </xf>
    <xf numFmtId="0" fontId="17" fillId="11" borderId="69" xfId="0" applyFont="1" applyFill="1" applyBorder="1" applyAlignment="1" applyProtection="1">
      <alignment horizontal="center"/>
      <protection hidden="1"/>
    </xf>
    <xf numFmtId="0" fontId="17" fillId="11" borderId="70" xfId="0" applyFont="1" applyFill="1" applyBorder="1" applyAlignment="1" applyProtection="1">
      <alignment horizontal="center"/>
      <protection hidden="1"/>
    </xf>
    <xf numFmtId="44" fontId="16" fillId="0" borderId="17" xfId="3" applyNumberFormat="1" applyFont="1" applyBorder="1" applyAlignment="1" applyProtection="1">
      <alignment horizontal="center" vertical="center"/>
      <protection locked="0"/>
    </xf>
    <xf numFmtId="44" fontId="16" fillId="0" borderId="18" xfId="3" applyNumberFormat="1" applyFont="1" applyBorder="1" applyAlignment="1" applyProtection="1">
      <alignment horizontal="center" vertical="center"/>
      <protection locked="0"/>
    </xf>
    <xf numFmtId="44" fontId="16" fillId="0" borderId="19" xfId="3" applyNumberFormat="1" applyFont="1" applyBorder="1" applyAlignment="1" applyProtection="1">
      <alignment horizontal="center" vertical="center"/>
      <protection locked="0"/>
    </xf>
    <xf numFmtId="0" fontId="33" fillId="2" borderId="17" xfId="3" applyFont="1" applyFill="1" applyBorder="1" applyAlignment="1" applyProtection="1">
      <alignment horizontal="center" vertical="center"/>
      <protection hidden="1"/>
    </xf>
    <xf numFmtId="0" fontId="33" fillId="2" borderId="18" xfId="3" applyFont="1" applyFill="1" applyBorder="1" applyAlignment="1" applyProtection="1">
      <alignment horizontal="center" vertical="center"/>
      <protection hidden="1"/>
    </xf>
    <xf numFmtId="0" fontId="33" fillId="2" borderId="19" xfId="3" applyFont="1" applyFill="1" applyBorder="1" applyAlignment="1" applyProtection="1">
      <alignment horizontal="center" vertical="center"/>
      <protection hidden="1"/>
    </xf>
    <xf numFmtId="0" fontId="10" fillId="0" borderId="57" xfId="3" applyFont="1" applyBorder="1" applyAlignment="1" applyProtection="1">
      <alignment horizontal="left" wrapText="1"/>
      <protection hidden="1"/>
    </xf>
    <xf numFmtId="0" fontId="10" fillId="0" borderId="16" xfId="3" applyFont="1" applyBorder="1" applyAlignment="1" applyProtection="1">
      <alignment horizontal="left" wrapText="1"/>
      <protection hidden="1"/>
    </xf>
    <xf numFmtId="0" fontId="0" fillId="0" borderId="58" xfId="0" applyBorder="1" applyAlignment="1" applyProtection="1">
      <alignment horizontal="left" wrapText="1"/>
      <protection hidden="1"/>
    </xf>
    <xf numFmtId="0" fontId="31" fillId="2" borderId="17" xfId="3" applyFont="1" applyFill="1" applyBorder="1" applyAlignment="1" applyProtection="1">
      <alignment horizontal="center" vertical="center"/>
      <protection hidden="1"/>
    </xf>
    <xf numFmtId="0" fontId="31" fillId="2" borderId="18" xfId="3" applyFont="1" applyFill="1" applyBorder="1" applyAlignment="1" applyProtection="1">
      <alignment horizontal="center" vertical="center"/>
      <protection hidden="1"/>
    </xf>
    <xf numFmtId="0" fontId="4" fillId="0" borderId="0" xfId="0" applyFont="1" applyAlignment="1" applyProtection="1">
      <alignment horizontal="left" vertical="top" wrapText="1"/>
      <protection locked="0"/>
    </xf>
    <xf numFmtId="0" fontId="7" fillId="0" borderId="6" xfId="3" applyFont="1" applyBorder="1" applyAlignment="1" applyProtection="1">
      <alignment horizontal="right"/>
      <protection hidden="1"/>
    </xf>
    <xf numFmtId="0" fontId="31" fillId="2" borderId="19" xfId="3" applyFont="1" applyFill="1" applyBorder="1" applyAlignment="1" applyProtection="1">
      <alignment horizontal="center" vertical="center"/>
      <protection hidden="1"/>
    </xf>
    <xf numFmtId="0" fontId="32" fillId="2" borderId="17" xfId="3" applyFont="1" applyFill="1" applyBorder="1" applyAlignment="1" applyProtection="1">
      <alignment horizontal="center" vertical="center"/>
      <protection hidden="1"/>
    </xf>
    <xf numFmtId="0" fontId="32" fillId="2" borderId="18" xfId="3" applyFont="1" applyFill="1" applyBorder="1" applyAlignment="1" applyProtection="1">
      <alignment horizontal="center" vertical="center"/>
      <protection hidden="1"/>
    </xf>
    <xf numFmtId="0" fontId="32" fillId="2" borderId="19" xfId="3" applyFont="1" applyFill="1" applyBorder="1" applyAlignment="1" applyProtection="1">
      <alignment horizontal="center" vertical="center"/>
      <protection hidden="1"/>
    </xf>
    <xf numFmtId="0" fontId="10" fillId="0" borderId="59" xfId="3" applyFont="1" applyBorder="1" applyAlignment="1" applyProtection="1">
      <alignment horizontal="left" wrapText="1"/>
      <protection hidden="1"/>
    </xf>
    <xf numFmtId="0" fontId="10" fillId="0" borderId="60" xfId="3" applyFont="1" applyBorder="1" applyAlignment="1" applyProtection="1">
      <alignment horizontal="left" wrapText="1"/>
      <protection hidden="1"/>
    </xf>
    <xf numFmtId="0" fontId="0" fillId="0" borderId="54" xfId="0" applyBorder="1" applyAlignment="1" applyProtection="1">
      <alignment horizontal="left" wrapText="1"/>
      <protection hidden="1"/>
    </xf>
    <xf numFmtId="0" fontId="76" fillId="0" borderId="34" xfId="11" applyFont="1" applyBorder="1" applyAlignment="1" applyProtection="1">
      <alignment horizontal="left"/>
      <protection locked="0"/>
    </xf>
    <xf numFmtId="0" fontId="76" fillId="0" borderId="0" xfId="11" applyFont="1" applyAlignment="1">
      <alignment horizontal="left" vertical="top" wrapText="1"/>
    </xf>
    <xf numFmtId="0" fontId="77" fillId="15" borderId="0" xfId="11" applyFont="1" applyFill="1" applyAlignment="1">
      <alignment horizontal="center"/>
    </xf>
    <xf numFmtId="0" fontId="78" fillId="0" borderId="6" xfId="11" applyFont="1" applyBorder="1" applyAlignment="1">
      <alignment horizontal="center"/>
    </xf>
    <xf numFmtId="0" fontId="70" fillId="0" borderId="6" xfId="11" applyFont="1" applyBorder="1" applyAlignment="1">
      <alignment horizontal="center"/>
    </xf>
    <xf numFmtId="0" fontId="76" fillId="0" borderId="16" xfId="11" applyFont="1" applyBorder="1" applyAlignment="1" applyProtection="1">
      <alignment horizontal="left"/>
      <protection locked="0"/>
    </xf>
    <xf numFmtId="0" fontId="4" fillId="0" borderId="0" xfId="16" applyAlignment="1">
      <alignment horizontal="left" vertical="top" wrapText="1"/>
    </xf>
    <xf numFmtId="49" fontId="7" fillId="0" borderId="0" xfId="16" applyNumberFormat="1" applyFont="1" applyAlignment="1">
      <alignment horizontal="center" vertical="center" wrapText="1"/>
    </xf>
    <xf numFmtId="0" fontId="7" fillId="0" borderId="0" xfId="16" applyFont="1" applyAlignment="1">
      <alignment horizontal="center" vertical="center" wrapText="1"/>
    </xf>
    <xf numFmtId="0" fontId="6" fillId="21" borderId="1" xfId="16" applyFont="1" applyFill="1" applyBorder="1" applyAlignment="1">
      <alignment horizontal="center" vertical="center" wrapText="1"/>
    </xf>
    <xf numFmtId="0" fontId="6" fillId="21" borderId="1" xfId="16" applyFont="1" applyFill="1" applyBorder="1" applyAlignment="1">
      <alignment horizontal="center" vertical="center"/>
    </xf>
    <xf numFmtId="0" fontId="17" fillId="9" borderId="1" xfId="16" applyFont="1" applyFill="1" applyBorder="1" applyAlignment="1">
      <alignment horizontal="center" vertical="center"/>
    </xf>
    <xf numFmtId="0" fontId="17" fillId="0" borderId="1" xfId="16" applyFont="1" applyBorder="1" applyAlignment="1">
      <alignment horizontal="center" vertical="center" wrapText="1"/>
    </xf>
    <xf numFmtId="0" fontId="14" fillId="0" borderId="42" xfId="0" applyFont="1" applyBorder="1" applyAlignment="1" applyProtection="1">
      <alignment horizontal="left" vertical="center" wrapText="1"/>
      <protection hidden="1"/>
    </xf>
    <xf numFmtId="0" fontId="14" fillId="0" borderId="43" xfId="0" applyFont="1" applyBorder="1" applyAlignment="1" applyProtection="1">
      <alignment horizontal="left" vertical="center" wrapText="1"/>
      <protection hidden="1"/>
    </xf>
    <xf numFmtId="0" fontId="28" fillId="0" borderId="0" xfId="0" applyFont="1" applyAlignment="1" applyProtection="1">
      <alignment horizontal="left" vertical="center" wrapText="1"/>
      <protection hidden="1"/>
    </xf>
    <xf numFmtId="0" fontId="28" fillId="0" borderId="0" xfId="0" applyFont="1" applyAlignment="1" applyProtection="1">
      <alignment horizontal="left" vertical="center"/>
      <protection hidden="1"/>
    </xf>
    <xf numFmtId="0" fontId="6" fillId="0" borderId="61" xfId="0" applyFont="1" applyBorder="1" applyAlignment="1" applyProtection="1">
      <alignment horizontal="center" vertical="center" wrapText="1"/>
      <protection hidden="1"/>
    </xf>
    <xf numFmtId="0" fontId="6" fillId="0" borderId="62" xfId="0" applyFont="1" applyBorder="1" applyAlignment="1" applyProtection="1">
      <alignment horizontal="center" vertical="center" wrapText="1"/>
      <protection hidden="1"/>
    </xf>
    <xf numFmtId="0" fontId="4" fillId="0" borderId="42" xfId="0" applyFont="1" applyBorder="1" applyAlignment="1" applyProtection="1">
      <alignment horizontal="left"/>
      <protection locked="0"/>
    </xf>
    <xf numFmtId="0" fontId="4" fillId="0" borderId="43" xfId="0" applyFont="1" applyBorder="1" applyAlignment="1" applyProtection="1">
      <alignment horizontal="left"/>
      <protection locked="0"/>
    </xf>
    <xf numFmtId="0" fontId="7" fillId="0" borderId="6" xfId="0" applyFont="1" applyBorder="1" applyAlignment="1" applyProtection="1">
      <alignment horizontal="right"/>
      <protection hidden="1"/>
    </xf>
    <xf numFmtId="0" fontId="16" fillId="0" borderId="42" xfId="0" applyFont="1" applyBorder="1" applyAlignment="1" applyProtection="1">
      <alignment horizontal="left" vertical="center" wrapText="1"/>
      <protection hidden="1"/>
    </xf>
    <xf numFmtId="0" fontId="16" fillId="0" borderId="43" xfId="0" applyFont="1" applyBorder="1" applyAlignment="1" applyProtection="1">
      <alignment horizontal="left" vertical="center" wrapText="1"/>
      <protection hidden="1"/>
    </xf>
    <xf numFmtId="0" fontId="14" fillId="0" borderId="42" xfId="0" applyFont="1" applyBorder="1" applyAlignment="1" applyProtection="1">
      <alignment horizontal="left"/>
      <protection locked="0"/>
    </xf>
    <xf numFmtId="0" fontId="14" fillId="0" borderId="43" xfId="0" applyFont="1" applyBorder="1" applyAlignment="1" applyProtection="1">
      <alignment horizontal="left"/>
      <protection locked="0"/>
    </xf>
    <xf numFmtId="0" fontId="3" fillId="0" borderId="42" xfId="0" applyFont="1" applyBorder="1" applyAlignment="1" applyProtection="1">
      <alignment horizontal="left" vertical="center"/>
      <protection hidden="1"/>
    </xf>
    <xf numFmtId="0" fontId="16" fillId="0" borderId="43" xfId="0" applyFont="1" applyBorder="1" applyAlignment="1" applyProtection="1">
      <alignment horizontal="left" vertical="center"/>
      <protection hidden="1"/>
    </xf>
    <xf numFmtId="0" fontId="3" fillId="0" borderId="55" xfId="0" applyFont="1" applyBorder="1" applyAlignment="1" applyProtection="1">
      <alignment horizontal="left" wrapText="1"/>
      <protection hidden="1"/>
    </xf>
    <xf numFmtId="0" fontId="16" fillId="0" borderId="54" xfId="0" applyFont="1" applyBorder="1" applyAlignment="1" applyProtection="1">
      <alignment horizontal="left" wrapText="1"/>
      <protection hidden="1"/>
    </xf>
    <xf numFmtId="0" fontId="16" fillId="0" borderId="42" xfId="0" applyFont="1" applyBorder="1" applyAlignment="1" applyProtection="1">
      <alignment horizontal="left" vertical="center"/>
      <protection hidden="1"/>
    </xf>
    <xf numFmtId="0" fontId="3" fillId="0" borderId="42" xfId="0" applyFont="1" applyBorder="1" applyAlignment="1" applyProtection="1">
      <alignment horizontal="left" vertical="center" wrapText="1"/>
      <protection hidden="1"/>
    </xf>
    <xf numFmtId="0" fontId="59" fillId="9" borderId="0" xfId="0" applyFont="1" applyFill="1" applyAlignment="1">
      <alignment horizontal="center"/>
    </xf>
    <xf numFmtId="49" fontId="19" fillId="0" borderId="0" xfId="0" applyNumberFormat="1" applyFont="1" applyAlignment="1">
      <alignment horizontal="center"/>
    </xf>
    <xf numFmtId="0" fontId="9" fillId="0" borderId="0" xfId="0" applyFont="1" applyAlignment="1">
      <alignment horizontal="center" vertical="top"/>
    </xf>
    <xf numFmtId="0" fontId="9" fillId="0" borderId="6" xfId="0" applyFont="1" applyBorder="1" applyAlignment="1">
      <alignment horizontal="center" vertical="top"/>
    </xf>
    <xf numFmtId="0" fontId="4" fillId="0" borderId="0" xfId="0" applyFont="1" applyAlignment="1">
      <alignment horizontal="left" vertical="top" wrapText="1"/>
    </xf>
    <xf numFmtId="0" fontId="23" fillId="0" borderId="6" xfId="0" applyFont="1" applyBorder="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center" vertical="center" wrapText="1"/>
    </xf>
    <xf numFmtId="0" fontId="3" fillId="18" borderId="1" xfId="0" applyFont="1" applyFill="1" applyBorder="1" applyAlignment="1" applyProtection="1">
      <alignment horizontal="center"/>
      <protection locked="0"/>
    </xf>
    <xf numFmtId="0" fontId="9" fillId="0" borderId="16" xfId="0" applyFont="1" applyBorder="1" applyAlignment="1">
      <alignment horizontal="center"/>
    </xf>
    <xf numFmtId="0" fontId="44" fillId="0" borderId="76" xfId="0" applyFont="1" applyBorder="1" applyAlignment="1">
      <alignment vertical="center" wrapText="1"/>
    </xf>
    <xf numFmtId="0" fontId="97" fillId="0" borderId="66" xfId="0" applyFont="1" applyBorder="1" applyAlignment="1" applyProtection="1">
      <alignment horizontal="center" wrapText="1"/>
      <protection locked="0"/>
    </xf>
    <xf numFmtId="0" fontId="97" fillId="0" borderId="67" xfId="0" applyFont="1" applyBorder="1" applyAlignment="1" applyProtection="1">
      <alignment horizontal="center" wrapText="1"/>
      <protection locked="0"/>
    </xf>
    <xf numFmtId="0" fontId="94" fillId="0" borderId="0" xfId="0" applyFont="1" applyAlignment="1" applyProtection="1">
      <alignment horizontal="center"/>
      <protection locked="0"/>
    </xf>
    <xf numFmtId="0" fontId="98" fillId="0" borderId="34" xfId="9" applyFont="1" applyBorder="1"/>
    <xf numFmtId="0" fontId="94" fillId="0" borderId="0" xfId="9" applyFont="1" applyAlignment="1">
      <alignment horizontal="left" wrapText="1"/>
    </xf>
    <xf numFmtId="0" fontId="90" fillId="0" borderId="0" xfId="9" applyFont="1"/>
    <xf numFmtId="0" fontId="98" fillId="0" borderId="16" xfId="9" applyFont="1" applyBorder="1"/>
    <xf numFmtId="0" fontId="98" fillId="0" borderId="38" xfId="9" applyFont="1" applyBorder="1" applyAlignment="1">
      <alignment horizontal="left" wrapText="1"/>
    </xf>
    <xf numFmtId="0" fontId="98" fillId="0" borderId="16" xfId="9" applyFont="1" applyBorder="1" applyAlignment="1">
      <alignment horizontal="left" wrapText="1"/>
    </xf>
    <xf numFmtId="0" fontId="98" fillId="0" borderId="34" xfId="9" applyFont="1" applyBorder="1" applyAlignment="1">
      <alignment horizontal="left" wrapText="1"/>
    </xf>
    <xf numFmtId="0" fontId="94" fillId="0" borderId="0" xfId="9" applyFont="1"/>
    <xf numFmtId="0" fontId="90" fillId="0" borderId="0" xfId="0" applyFont="1" applyAlignment="1" applyProtection="1">
      <alignment horizontal="center" vertical="center" wrapText="1"/>
      <protection locked="0"/>
    </xf>
    <xf numFmtId="0" fontId="97" fillId="0" borderId="6" xfId="0" applyFont="1" applyBorder="1" applyAlignment="1" applyProtection="1">
      <alignment horizontal="left" vertical="top" wrapText="1"/>
      <protection locked="0"/>
    </xf>
    <xf numFmtId="0" fontId="117" fillId="0" borderId="66" xfId="0" applyFont="1" applyBorder="1" applyAlignment="1" applyProtection="1">
      <alignment horizontal="center" vertical="center" wrapText="1"/>
      <protection locked="0"/>
    </xf>
    <xf numFmtId="0" fontId="117" fillId="0" borderId="67" xfId="0" applyFont="1" applyBorder="1" applyAlignment="1" applyProtection="1">
      <alignment horizontal="center" vertical="center" wrapText="1"/>
      <protection locked="0"/>
    </xf>
    <xf numFmtId="0" fontId="98" fillId="0" borderId="34" xfId="9" applyFont="1" applyBorder="1" applyAlignment="1">
      <alignment horizontal="left"/>
    </xf>
    <xf numFmtId="0" fontId="94" fillId="0" borderId="38" xfId="9" applyFont="1" applyBorder="1" applyAlignment="1">
      <alignment horizontal="right"/>
    </xf>
    <xf numFmtId="0" fontId="94" fillId="0" borderId="0" xfId="9" applyFont="1" applyAlignment="1">
      <alignment wrapText="1"/>
    </xf>
    <xf numFmtId="0" fontId="98" fillId="0" borderId="38" xfId="9" applyFont="1" applyBorder="1"/>
    <xf numFmtId="0" fontId="90" fillId="0" borderId="0" xfId="9" applyFont="1" applyAlignment="1" applyProtection="1">
      <alignment horizontal="center" wrapText="1"/>
      <protection locked="0"/>
    </xf>
    <xf numFmtId="0" fontId="95" fillId="0" borderId="66" xfId="0" applyFont="1" applyBorder="1" applyAlignment="1" applyProtection="1">
      <alignment horizontal="center" vertical="center" wrapText="1"/>
      <protection locked="0"/>
    </xf>
    <xf numFmtId="0" fontId="95" fillId="0" borderId="41" xfId="0" applyFont="1" applyBorder="1" applyAlignment="1" applyProtection="1">
      <alignment horizontal="center" vertical="center" wrapText="1"/>
      <protection locked="0"/>
    </xf>
    <xf numFmtId="0" fontId="95" fillId="0" borderId="67" xfId="0" applyFont="1" applyBorder="1" applyAlignment="1" applyProtection="1">
      <alignment horizontal="center" vertical="center" wrapText="1"/>
      <protection locked="0"/>
    </xf>
    <xf numFmtId="0" fontId="94" fillId="0" borderId="0" xfId="9" applyFont="1" applyProtection="1">
      <protection locked="0"/>
    </xf>
    <xf numFmtId="0" fontId="91" fillId="0" borderId="0" xfId="9" applyFont="1" applyAlignment="1">
      <alignment horizontal="right" vertical="top" wrapText="1"/>
    </xf>
    <xf numFmtId="0" fontId="91" fillId="0" borderId="33" xfId="9" applyFont="1" applyBorder="1" applyAlignment="1">
      <alignment horizontal="right" vertical="top" wrapText="1"/>
    </xf>
    <xf numFmtId="0" fontId="94" fillId="0" borderId="25" xfId="9" applyFont="1" applyBorder="1" applyAlignment="1">
      <alignment horizontal="center" vertical="center" wrapText="1"/>
    </xf>
    <xf numFmtId="0" fontId="94" fillId="0" borderId="32" xfId="9" applyFont="1" applyBorder="1" applyAlignment="1">
      <alignment horizontal="center" vertical="center" wrapText="1"/>
    </xf>
    <xf numFmtId="0" fontId="94" fillId="0" borderId="35" xfId="9" applyFont="1" applyBorder="1" applyAlignment="1">
      <alignment horizontal="center" vertical="center" wrapText="1"/>
    </xf>
    <xf numFmtId="0" fontId="94" fillId="0" borderId="66" xfId="9" applyFont="1" applyBorder="1" applyAlignment="1">
      <alignment horizontal="center" wrapText="1"/>
    </xf>
    <xf numFmtId="0" fontId="94" fillId="0" borderId="41" xfId="9" applyFont="1" applyBorder="1" applyAlignment="1">
      <alignment horizontal="center" wrapText="1"/>
    </xf>
    <xf numFmtId="0" fontId="94" fillId="0" borderId="67" xfId="9" applyFont="1" applyBorder="1" applyAlignment="1">
      <alignment horizontal="center" wrapText="1"/>
    </xf>
    <xf numFmtId="0" fontId="94" fillId="0" borderId="26" xfId="9" applyFont="1" applyBorder="1" applyAlignment="1">
      <alignment horizontal="center" vertical="center" wrapText="1"/>
    </xf>
    <xf numFmtId="0" fontId="94" fillId="0" borderId="33" xfId="9" applyFont="1" applyBorder="1" applyAlignment="1">
      <alignment horizontal="center" vertical="center" wrapText="1"/>
    </xf>
    <xf numFmtId="0" fontId="94" fillId="0" borderId="36" xfId="9" applyFont="1" applyBorder="1" applyAlignment="1">
      <alignment horizontal="center" vertical="center" wrapText="1"/>
    </xf>
    <xf numFmtId="0" fontId="87" fillId="0" borderId="0" xfId="15" applyFont="1" applyAlignment="1">
      <alignment horizontal="left" vertical="top" wrapText="1"/>
    </xf>
    <xf numFmtId="0" fontId="82" fillId="0" borderId="0" xfId="15" applyFont="1" applyAlignment="1">
      <alignment horizontal="center"/>
    </xf>
    <xf numFmtId="0" fontId="82" fillId="0" borderId="0" xfId="15" applyFont="1" applyAlignment="1" applyProtection="1">
      <alignment horizontal="center"/>
      <protection locked="0"/>
    </xf>
    <xf numFmtId="0" fontId="81" fillId="0" borderId="0" xfId="15" applyAlignment="1">
      <alignment horizontal="left" vertical="top" wrapText="1"/>
    </xf>
    <xf numFmtId="0" fontId="81" fillId="0" borderId="0" xfId="15" applyAlignment="1" applyProtection="1">
      <alignment horizontal="left" vertical="top" wrapText="1"/>
      <protection locked="0"/>
    </xf>
    <xf numFmtId="0" fontId="81" fillId="0" borderId="16" xfId="15" applyBorder="1" applyAlignment="1" applyProtection="1">
      <alignment horizontal="center"/>
      <protection locked="0"/>
    </xf>
    <xf numFmtId="0" fontId="81" fillId="0" borderId="0" xfId="15" applyAlignment="1" applyProtection="1">
      <alignment horizontal="right" vertical="top" wrapText="1"/>
      <protection locked="0"/>
    </xf>
    <xf numFmtId="0" fontId="84" fillId="0" borderId="0" xfId="15" applyFont="1" applyAlignment="1" applyProtection="1">
      <alignment horizontal="center"/>
      <protection locked="0"/>
    </xf>
    <xf numFmtId="0" fontId="83" fillId="0" borderId="0" xfId="15" applyFont="1" applyAlignment="1" applyProtection="1">
      <alignment horizontal="center"/>
      <protection locked="0"/>
    </xf>
    <xf numFmtId="0" fontId="0" fillId="0" borderId="0" xfId="0"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3" fillId="0" borderId="0" xfId="0" applyFont="1" applyAlignment="1" applyProtection="1">
      <alignment horizontal="left" vertical="top" wrapText="1"/>
      <protection hidden="1"/>
    </xf>
    <xf numFmtId="0" fontId="34" fillId="0" borderId="17" xfId="0" applyFont="1" applyBorder="1" applyAlignment="1" applyProtection="1">
      <alignment horizontal="center"/>
      <protection hidden="1"/>
    </xf>
    <xf numFmtId="0" fontId="34" fillId="0" borderId="18" xfId="0" applyFont="1" applyBorder="1" applyAlignment="1" applyProtection="1">
      <alignment horizontal="center"/>
      <protection hidden="1"/>
    </xf>
    <xf numFmtId="0" fontId="34" fillId="0" borderId="19" xfId="0" applyFont="1" applyBorder="1" applyAlignment="1" applyProtection="1">
      <alignment horizontal="center"/>
      <protection hidden="1"/>
    </xf>
    <xf numFmtId="0" fontId="0" fillId="0" borderId="0" xfId="0" applyAlignment="1" applyProtection="1">
      <alignment horizontal="center"/>
      <protection hidden="1"/>
    </xf>
    <xf numFmtId="0" fontId="0" fillId="0" borderId="3" xfId="0" applyBorder="1" applyAlignment="1" applyProtection="1">
      <alignment horizontal="center" wrapText="1"/>
      <protection hidden="1"/>
    </xf>
    <xf numFmtId="0" fontId="0" fillId="0" borderId="5" xfId="0" applyBorder="1" applyAlignment="1" applyProtection="1">
      <alignment horizontal="center"/>
      <protection hidden="1"/>
    </xf>
    <xf numFmtId="0" fontId="3" fillId="0" borderId="0" xfId="0" applyFont="1" applyAlignment="1" applyProtection="1">
      <alignment horizontal="left"/>
      <protection hidden="1"/>
    </xf>
    <xf numFmtId="0" fontId="3" fillId="0" borderId="0" xfId="0" applyFont="1" applyAlignment="1" applyProtection="1">
      <alignment horizontal="left" wrapText="1"/>
      <protection hidden="1"/>
    </xf>
    <xf numFmtId="0" fontId="4" fillId="0" borderId="3" xfId="0" applyFont="1" applyBorder="1" applyAlignment="1" applyProtection="1">
      <alignment horizontal="center" wrapText="1"/>
      <protection hidden="1"/>
    </xf>
    <xf numFmtId="0" fontId="4" fillId="0" borderId="5" xfId="0" applyFont="1" applyBorder="1" applyAlignment="1" applyProtection="1">
      <alignment horizontal="center" wrapText="1"/>
      <protection hidden="1"/>
    </xf>
    <xf numFmtId="0" fontId="0" fillId="0" borderId="0" xfId="0" applyAlignment="1" applyProtection="1">
      <alignment horizontal="left" vertical="top" wrapText="1"/>
      <protection hidden="1"/>
    </xf>
    <xf numFmtId="0" fontId="34" fillId="0" borderId="16" xfId="0" applyFont="1" applyBorder="1" applyAlignment="1">
      <alignment horizontal="center"/>
    </xf>
    <xf numFmtId="0" fontId="8" fillId="0" borderId="38" xfId="0" applyFont="1" applyBorder="1" applyAlignment="1" applyProtection="1">
      <alignment horizontal="center" vertical="center"/>
      <protection locked="0"/>
    </xf>
    <xf numFmtId="0" fontId="8" fillId="0" borderId="0" xfId="0" applyFont="1" applyAlignment="1" applyProtection="1">
      <alignment horizontal="left" vertical="top" wrapText="1"/>
      <protection locked="0"/>
    </xf>
    <xf numFmtId="0" fontId="46" fillId="0" borderId="16" xfId="0" applyFont="1" applyBorder="1" applyAlignment="1">
      <alignment horizontal="center"/>
    </xf>
    <xf numFmtId="0" fontId="10" fillId="0" borderId="63" xfId="4" applyFont="1" applyBorder="1" applyAlignment="1">
      <alignment horizontal="center" wrapText="1"/>
    </xf>
    <xf numFmtId="0" fontId="10" fillId="0" borderId="64" xfId="4" applyFont="1" applyBorder="1" applyAlignment="1">
      <alignment horizontal="center" wrapText="1"/>
    </xf>
    <xf numFmtId="0" fontId="10" fillId="0" borderId="24" xfId="4" applyFont="1" applyBorder="1" applyAlignment="1">
      <alignment horizontal="center" wrapText="1"/>
    </xf>
    <xf numFmtId="0" fontId="10" fillId="0" borderId="65" xfId="4" applyFont="1" applyBorder="1" applyAlignment="1">
      <alignment horizontal="center" wrapText="1"/>
    </xf>
    <xf numFmtId="0" fontId="10" fillId="0" borderId="22" xfId="7" applyFont="1" applyBorder="1" applyAlignment="1">
      <alignment horizontal="center" wrapText="1"/>
    </xf>
    <xf numFmtId="0" fontId="10" fillId="0" borderId="12" xfId="7" applyFont="1" applyBorder="1" applyAlignment="1">
      <alignment horizontal="center" wrapText="1"/>
    </xf>
    <xf numFmtId="0" fontId="9" fillId="0" borderId="24" xfId="4" applyFont="1" applyBorder="1" applyAlignment="1">
      <alignment horizontal="center" vertical="center"/>
    </xf>
    <xf numFmtId="0" fontId="9" fillId="0" borderId="65" xfId="4" applyFont="1" applyBorder="1" applyAlignment="1">
      <alignment horizontal="center" vertical="center"/>
    </xf>
    <xf numFmtId="0" fontId="10" fillId="0" borderId="24" xfId="7" applyFont="1" applyBorder="1" applyAlignment="1">
      <alignment horizontal="center" wrapText="1"/>
    </xf>
    <xf numFmtId="0" fontId="10" fillId="0" borderId="4" xfId="7" applyFont="1" applyBorder="1" applyAlignment="1">
      <alignment horizontal="center" wrapText="1"/>
    </xf>
    <xf numFmtId="0" fontId="9" fillId="0" borderId="24" xfId="7" applyFont="1" applyBorder="1" applyAlignment="1">
      <alignment horizontal="center" vertical="center" wrapText="1"/>
    </xf>
    <xf numFmtId="0" fontId="9" fillId="0" borderId="4" xfId="7" applyFont="1" applyBorder="1" applyAlignment="1">
      <alignment horizontal="center" vertical="center" wrapText="1"/>
    </xf>
    <xf numFmtId="0" fontId="9" fillId="0" borderId="24" xfId="7" applyFont="1" applyBorder="1" applyAlignment="1">
      <alignment horizontal="center" wrapText="1"/>
    </xf>
    <xf numFmtId="0" fontId="9" fillId="0" borderId="4" xfId="7" applyFont="1" applyBorder="1" applyAlignment="1">
      <alignment horizontal="center" wrapText="1"/>
    </xf>
    <xf numFmtId="0" fontId="9" fillId="0" borderId="24" xfId="7" applyFont="1" applyBorder="1" applyAlignment="1">
      <alignment horizontal="center" vertical="center"/>
    </xf>
    <xf numFmtId="0" fontId="9" fillId="0" borderId="4" xfId="7" applyFont="1" applyBorder="1" applyAlignment="1">
      <alignment horizontal="center" vertical="center"/>
    </xf>
  </cellXfs>
  <cellStyles count="19">
    <cellStyle name="Comma" xfId="13" builtinId="3"/>
    <cellStyle name="Comma 2" xfId="17" xr:uid="{FDD671FC-C5B0-454F-90A5-125DE954CF7A}"/>
    <cellStyle name="Currency" xfId="1" builtinId="4"/>
    <cellStyle name="Currency 2" xfId="10" xr:uid="{00000000-0005-0000-0000-000002000000}"/>
    <cellStyle name="Hyperlink" xfId="2" builtinId="8"/>
    <cellStyle name="Normal" xfId="0" builtinId="0"/>
    <cellStyle name="Normal 2" xfId="9" xr:uid="{00000000-0005-0000-0000-000005000000}"/>
    <cellStyle name="Normal 2 2" xfId="16" xr:uid="{CAD7D217-6D1F-4A4F-918E-5B0DE639E9FB}"/>
    <cellStyle name="Normal 3" xfId="11" xr:uid="{00000000-0005-0000-0000-000006000000}"/>
    <cellStyle name="Normal 3 2" xfId="12" xr:uid="{00000000-0005-0000-0000-000007000000}"/>
    <cellStyle name="Normal 4" xfId="15" xr:uid="{A01B5E75-8A01-40CE-8097-F91A2721CBBD}"/>
    <cellStyle name="Normal 5" xfId="18" xr:uid="{C00C8904-48C0-42ED-99FB-84BFC061E2C1}"/>
    <cellStyle name="Normal_FUNDSUM.XLS" xfId="3" xr:uid="{00000000-0005-0000-0000-000008000000}"/>
    <cellStyle name="Normal_GENERAL.XLS" xfId="4" xr:uid="{00000000-0005-0000-0000-000009000000}"/>
    <cellStyle name="Normal_RECEIPT.XLS" xfId="5" xr:uid="{00000000-0005-0000-0000-00000A000000}"/>
    <cellStyle name="Normal_RECEIPT2.XLS" xfId="6" xr:uid="{00000000-0005-0000-0000-00000B000000}"/>
    <cellStyle name="Normal_SDBUDGET.XLS" xfId="7" xr:uid="{00000000-0005-0000-0000-00000C000000}"/>
    <cellStyle name="Normal_SDPROPTA.XLS" xfId="8" xr:uid="{00000000-0005-0000-0000-00000D000000}"/>
    <cellStyle name="Percent" xfId="14" builtinId="5"/>
  </cellStyles>
  <dxfs count="2">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jeff.schreier@nebraska.gov" TargetMode="External"/><Relationship Id="rId2" Type="http://schemas.openxmlformats.org/officeDocument/2006/relationships/hyperlink" Target="mailto:Deann.Haeffner@nebraska.gov" TargetMode="External"/><Relationship Id="rId1" Type="http://schemas.openxmlformats.org/officeDocument/2006/relationships/hyperlink" Target="http://www.auditors.nebraska.gov/" TargetMode="External"/><Relationship Id="rId5" Type="http://schemas.openxmlformats.org/officeDocument/2006/relationships/customProperty" Target="../customProperty6.bin"/><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4"/>
  <sheetViews>
    <sheetView workbookViewId="0">
      <selection activeCell="A15" sqref="A15"/>
    </sheetView>
  </sheetViews>
  <sheetFormatPr defaultColWidth="9.140625" defaultRowHeight="12.75" x14ac:dyDescent="0.2"/>
  <cols>
    <col min="1" max="1" width="45.5703125" style="19" customWidth="1"/>
    <col min="2" max="2" width="12.5703125" style="19" customWidth="1"/>
    <col min="3" max="5" width="9.140625" style="19"/>
    <col min="6" max="6" width="3.5703125" style="19" customWidth="1"/>
    <col min="7" max="16384" width="9.140625" style="19"/>
  </cols>
  <sheetData>
    <row r="1" spans="1:6" ht="15.75" x14ac:dyDescent="0.25">
      <c r="A1" s="690" t="s">
        <v>211</v>
      </c>
      <c r="B1" s="690"/>
      <c r="C1" s="690"/>
      <c r="D1" s="690"/>
      <c r="E1" s="690"/>
      <c r="F1" s="690"/>
    </row>
    <row r="2" spans="1:6" ht="9" customHeight="1" x14ac:dyDescent="0.2"/>
    <row r="3" spans="1:6" x14ac:dyDescent="0.2">
      <c r="A3" s="141" t="s">
        <v>292</v>
      </c>
    </row>
    <row r="4" spans="1:6" x14ac:dyDescent="0.2">
      <c r="A4" s="19" t="s">
        <v>293</v>
      </c>
    </row>
    <row r="5" spans="1:6" x14ac:dyDescent="0.2">
      <c r="A5" s="19" t="s">
        <v>298</v>
      </c>
    </row>
    <row r="6" spans="1:6" ht="9" customHeight="1" x14ac:dyDescent="0.2"/>
    <row r="7" spans="1:6" x14ac:dyDescent="0.2">
      <c r="A7" s="157" t="s">
        <v>314</v>
      </c>
      <c r="B7" s="158"/>
      <c r="C7" s="158"/>
      <c r="D7" s="158"/>
      <c r="E7" s="158"/>
      <c r="F7" s="158"/>
    </row>
    <row r="8" spans="1:6" x14ac:dyDescent="0.2">
      <c r="A8" s="158" t="s">
        <v>212</v>
      </c>
      <c r="B8" s="158"/>
      <c r="C8" s="158"/>
      <c r="D8" s="158"/>
      <c r="E8" s="158"/>
      <c r="F8" s="158"/>
    </row>
    <row r="9" spans="1:6" ht="9" customHeight="1" x14ac:dyDescent="0.2"/>
    <row r="10" spans="1:6" x14ac:dyDescent="0.2">
      <c r="A10" s="105" t="s">
        <v>213</v>
      </c>
    </row>
    <row r="11" spans="1:6" x14ac:dyDescent="0.2">
      <c r="A11" s="19" t="s">
        <v>238</v>
      </c>
    </row>
    <row r="12" spans="1:6" x14ac:dyDescent="0.2">
      <c r="A12" s="19" t="s">
        <v>240</v>
      </c>
    </row>
    <row r="13" spans="1:6" ht="6" customHeight="1" x14ac:dyDescent="0.2">
      <c r="A13" s="19" t="s">
        <v>236</v>
      </c>
    </row>
    <row r="14" spans="1:6" x14ac:dyDescent="0.2">
      <c r="A14" s="19" t="s">
        <v>239</v>
      </c>
    </row>
    <row r="15" spans="1:6" x14ac:dyDescent="0.2">
      <c r="A15" s="106" t="s">
        <v>463</v>
      </c>
    </row>
    <row r="16" spans="1:6" ht="9" customHeight="1" x14ac:dyDescent="0.2"/>
    <row r="17" spans="1:1" x14ac:dyDescent="0.2">
      <c r="A17" s="105" t="s">
        <v>304</v>
      </c>
    </row>
    <row r="18" spans="1:1" x14ac:dyDescent="0.2">
      <c r="A18" s="106" t="s">
        <v>299</v>
      </c>
    </row>
    <row r="19" spans="1:1" x14ac:dyDescent="0.2">
      <c r="A19" s="106" t="s">
        <v>300</v>
      </c>
    </row>
    <row r="20" spans="1:1" x14ac:dyDescent="0.2">
      <c r="A20" s="106" t="s">
        <v>301</v>
      </c>
    </row>
    <row r="21" spans="1:1" x14ac:dyDescent="0.2">
      <c r="A21" s="106" t="s">
        <v>302</v>
      </c>
    </row>
    <row r="22" spans="1:1" x14ac:dyDescent="0.2">
      <c r="A22" s="106" t="s">
        <v>303</v>
      </c>
    </row>
    <row r="23" spans="1:1" ht="9" customHeight="1" x14ac:dyDescent="0.2"/>
    <row r="24" spans="1:1" x14ac:dyDescent="0.2">
      <c r="A24" s="19" t="s">
        <v>237</v>
      </c>
    </row>
    <row r="25" spans="1:1" x14ac:dyDescent="0.2">
      <c r="A25" s="19" t="s">
        <v>214</v>
      </c>
    </row>
    <row r="26" spans="1:1" x14ac:dyDescent="0.2">
      <c r="A26" s="19" t="s">
        <v>230</v>
      </c>
    </row>
    <row r="27" spans="1:1" x14ac:dyDescent="0.2">
      <c r="A27" s="19" t="s">
        <v>215</v>
      </c>
    </row>
    <row r="28" spans="1:1" ht="9" customHeight="1" x14ac:dyDescent="0.2"/>
    <row r="29" spans="1:1" x14ac:dyDescent="0.2">
      <c r="A29" s="19" t="s">
        <v>241</v>
      </c>
    </row>
    <row r="30" spans="1:1" x14ac:dyDescent="0.2">
      <c r="A30" s="106" t="s">
        <v>462</v>
      </c>
    </row>
    <row r="31" spans="1:1" x14ac:dyDescent="0.2">
      <c r="A31" s="19" t="s">
        <v>242</v>
      </c>
    </row>
    <row r="32" spans="1:1" ht="9" hidden="1" customHeight="1" x14ac:dyDescent="0.2"/>
    <row r="33" spans="1:1" ht="9" hidden="1" customHeight="1" x14ac:dyDescent="0.2"/>
    <row r="34" spans="1:1" ht="18.95" customHeight="1" x14ac:dyDescent="0.2"/>
    <row r="35" spans="1:1" x14ac:dyDescent="0.2">
      <c r="A35" s="105" t="s">
        <v>231</v>
      </c>
    </row>
    <row r="36" spans="1:1" x14ac:dyDescent="0.2">
      <c r="A36" s="106" t="s">
        <v>461</v>
      </c>
    </row>
    <row r="37" spans="1:1" x14ac:dyDescent="0.2">
      <c r="A37" s="19" t="s">
        <v>233</v>
      </c>
    </row>
    <row r="38" spans="1:1" ht="13.5" x14ac:dyDescent="0.25">
      <c r="A38" s="106" t="s">
        <v>255</v>
      </c>
    </row>
    <row r="39" spans="1:1" ht="13.5" x14ac:dyDescent="0.25">
      <c r="A39" s="144" t="s">
        <v>243</v>
      </c>
    </row>
    <row r="40" spans="1:1" ht="9" customHeight="1" x14ac:dyDescent="0.2"/>
    <row r="41" spans="1:1" x14ac:dyDescent="0.2">
      <c r="A41" s="105" t="s">
        <v>216</v>
      </c>
    </row>
    <row r="42" spans="1:1" x14ac:dyDescent="0.2">
      <c r="A42" s="19" t="s">
        <v>217</v>
      </c>
    </row>
    <row r="43" spans="1:1" x14ac:dyDescent="0.2">
      <c r="A43" s="19" t="s">
        <v>218</v>
      </c>
    </row>
    <row r="44" spans="1:1" x14ac:dyDescent="0.2">
      <c r="A44" s="106" t="s">
        <v>319</v>
      </c>
    </row>
    <row r="45" spans="1:1" ht="9" customHeight="1" x14ac:dyDescent="0.2"/>
    <row r="46" spans="1:1" x14ac:dyDescent="0.2">
      <c r="A46" s="105" t="s">
        <v>219</v>
      </c>
    </row>
    <row r="47" spans="1:1" x14ac:dyDescent="0.2">
      <c r="A47" s="106" t="s">
        <v>320</v>
      </c>
    </row>
    <row r="48" spans="1:1" x14ac:dyDescent="0.2">
      <c r="A48" s="106" t="s">
        <v>321</v>
      </c>
    </row>
    <row r="49" spans="1:1" x14ac:dyDescent="0.2">
      <c r="A49" s="19" t="s">
        <v>234</v>
      </c>
    </row>
    <row r="50" spans="1:1" x14ac:dyDescent="0.2">
      <c r="A50" s="19" t="s">
        <v>235</v>
      </c>
    </row>
    <row r="51" spans="1:1" ht="9" customHeight="1" x14ac:dyDescent="0.2"/>
    <row r="52" spans="1:1" x14ac:dyDescent="0.2">
      <c r="A52" s="105" t="s">
        <v>220</v>
      </c>
    </row>
    <row r="53" spans="1:1" x14ac:dyDescent="0.2">
      <c r="A53" s="19" t="s">
        <v>221</v>
      </c>
    </row>
    <row r="54" spans="1:1" x14ac:dyDescent="0.2">
      <c r="A54" s="19" t="s">
        <v>222</v>
      </c>
    </row>
    <row r="55" spans="1:1" ht="9" customHeight="1" x14ac:dyDescent="0.2"/>
    <row r="56" spans="1:1" x14ac:dyDescent="0.2">
      <c r="A56" s="105" t="s">
        <v>223</v>
      </c>
    </row>
    <row r="57" spans="1:1" x14ac:dyDescent="0.2">
      <c r="A57" s="106" t="s">
        <v>224</v>
      </c>
    </row>
    <row r="58" spans="1:1" x14ac:dyDescent="0.2">
      <c r="A58" s="106" t="s">
        <v>225</v>
      </c>
    </row>
    <row r="59" spans="1:1" x14ac:dyDescent="0.2">
      <c r="A59" s="106" t="s">
        <v>226</v>
      </c>
    </row>
    <row r="60" spans="1:1" x14ac:dyDescent="0.2">
      <c r="A60" s="106" t="s">
        <v>227</v>
      </c>
    </row>
    <row r="61" spans="1:1" ht="9" customHeight="1" x14ac:dyDescent="0.2">
      <c r="A61" s="106"/>
    </row>
    <row r="62" spans="1:1" x14ac:dyDescent="0.2">
      <c r="A62" s="19" t="s">
        <v>228</v>
      </c>
    </row>
    <row r="63" spans="1:1" x14ac:dyDescent="0.2">
      <c r="A63" s="19" t="s">
        <v>232</v>
      </c>
    </row>
    <row r="64" spans="1:1" x14ac:dyDescent="0.2">
      <c r="A64" s="19" t="s">
        <v>229</v>
      </c>
    </row>
  </sheetData>
  <mergeCells count="1">
    <mergeCell ref="A1:F1"/>
  </mergeCells>
  <phoneticPr fontId="15" type="noConversion"/>
  <printOptions horizontalCentered="1"/>
  <pageMargins left="0.5" right="0.5" top="0.5" bottom="0.5" header="0.5" footer="0.5"/>
  <pageSetup scale="98" orientation="portrait" r:id="rId1"/>
  <headerFooter alignWithMargins="0"/>
  <customProperties>
    <customPr name="OrphanNamesChecke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8"/>
  <sheetViews>
    <sheetView workbookViewId="0">
      <selection activeCell="A3" sqref="A3:H3"/>
    </sheetView>
  </sheetViews>
  <sheetFormatPr defaultColWidth="9.140625" defaultRowHeight="14.25" x14ac:dyDescent="0.2"/>
  <cols>
    <col min="1" max="1" width="13.5703125" style="450" customWidth="1"/>
    <col min="2" max="2" width="4.5703125" style="450" customWidth="1"/>
    <col min="3" max="3" width="20.85546875" style="450" customWidth="1"/>
    <col min="4" max="4" width="14.42578125" style="450" customWidth="1"/>
    <col min="5" max="5" width="2" style="450" customWidth="1"/>
    <col min="6" max="6" width="40" style="450" customWidth="1"/>
    <col min="7" max="7" width="2.42578125" style="450" customWidth="1"/>
    <col min="8" max="8" width="33.5703125" style="450" customWidth="1"/>
    <col min="9" max="9" width="8.5703125" style="450" customWidth="1"/>
    <col min="10" max="16384" width="9.140625" style="450"/>
  </cols>
  <sheetData>
    <row r="1" spans="1:8" ht="25.5" customHeight="1" x14ac:dyDescent="0.2"/>
    <row r="2" spans="1:8" ht="9.75" customHeight="1" x14ac:dyDescent="0.2"/>
    <row r="3" spans="1:8" ht="23.25" x14ac:dyDescent="0.35">
      <c r="A3" s="792" t="s">
        <v>23</v>
      </c>
      <c r="B3" s="792"/>
      <c r="C3" s="792"/>
      <c r="D3" s="792"/>
      <c r="E3" s="792"/>
      <c r="F3" s="792"/>
      <c r="G3" s="792"/>
      <c r="H3" s="792"/>
    </row>
    <row r="4" spans="1:8" ht="32.25" customHeight="1" thickBot="1" x14ac:dyDescent="0.4">
      <c r="A4" s="451"/>
      <c r="B4" s="451"/>
      <c r="C4" s="451"/>
      <c r="D4" s="451"/>
      <c r="E4" s="793" t="s">
        <v>419</v>
      </c>
      <c r="F4" s="793"/>
      <c r="G4" s="451"/>
      <c r="H4" s="451"/>
    </row>
    <row r="5" spans="1:8" ht="17.25" customHeight="1" x14ac:dyDescent="0.35">
      <c r="A5" s="451"/>
      <c r="B5" s="451"/>
      <c r="C5" s="451"/>
      <c r="D5" s="451"/>
      <c r="E5" s="451"/>
      <c r="F5" s="452" t="s">
        <v>420</v>
      </c>
      <c r="G5" s="451"/>
      <c r="H5" s="451"/>
    </row>
    <row r="6" spans="1:8" ht="23.25" x14ac:dyDescent="0.35">
      <c r="A6" s="451"/>
      <c r="B6" s="451"/>
      <c r="D6" s="458" t="s">
        <v>421</v>
      </c>
      <c r="E6" s="451"/>
      <c r="F6" s="453"/>
      <c r="G6" s="451"/>
      <c r="H6" s="451"/>
    </row>
    <row r="7" spans="1:8" ht="23.25" x14ac:dyDescent="0.35">
      <c r="A7" s="451"/>
      <c r="B7" s="451"/>
      <c r="D7" s="458" t="s">
        <v>422</v>
      </c>
      <c r="E7" s="451"/>
      <c r="F7" s="454"/>
      <c r="G7" s="451"/>
      <c r="H7" s="451"/>
    </row>
    <row r="8" spans="1:8" ht="23.25" x14ac:dyDescent="0.35">
      <c r="A8" s="451"/>
      <c r="B8" s="451"/>
      <c r="D8" s="458" t="s">
        <v>423</v>
      </c>
      <c r="E8" s="451"/>
      <c r="F8" s="454"/>
      <c r="G8" s="451"/>
      <c r="H8" s="451"/>
    </row>
    <row r="9" spans="1:8" ht="23.25" x14ac:dyDescent="0.35">
      <c r="A9" s="451"/>
      <c r="B9" s="451"/>
      <c r="D9" s="458" t="s">
        <v>424</v>
      </c>
      <c r="E9" s="451"/>
      <c r="F9" s="454"/>
      <c r="G9" s="451"/>
      <c r="H9" s="451"/>
    </row>
    <row r="10" spans="1:8" ht="23.25" x14ac:dyDescent="0.35">
      <c r="A10" s="451"/>
      <c r="B10" s="451"/>
      <c r="D10" s="458" t="s">
        <v>425</v>
      </c>
      <c r="E10" s="451"/>
      <c r="F10" s="454"/>
      <c r="G10" s="451"/>
      <c r="H10" s="451"/>
    </row>
    <row r="11" spans="1:8" ht="32.25" customHeight="1" x14ac:dyDescent="0.35">
      <c r="A11" s="451"/>
      <c r="B11" s="451"/>
      <c r="C11" s="451"/>
      <c r="D11" s="451"/>
      <c r="E11" s="451"/>
      <c r="F11" s="451"/>
      <c r="G11" s="451"/>
      <c r="H11" s="451"/>
    </row>
    <row r="12" spans="1:8" ht="15" thickBot="1" x14ac:dyDescent="0.25">
      <c r="C12" s="794" t="s">
        <v>24</v>
      </c>
      <c r="D12" s="794"/>
      <c r="E12" s="459"/>
      <c r="F12" s="460" t="s">
        <v>426</v>
      </c>
      <c r="G12" s="459"/>
      <c r="H12" s="460" t="s">
        <v>25</v>
      </c>
    </row>
    <row r="13" spans="1:8" ht="27" customHeight="1" x14ac:dyDescent="0.2">
      <c r="A13" s="458" t="s">
        <v>421</v>
      </c>
      <c r="C13" s="795"/>
      <c r="D13" s="795"/>
      <c r="F13" s="455"/>
      <c r="H13" s="455"/>
    </row>
    <row r="14" spans="1:8" ht="27" customHeight="1" x14ac:dyDescent="0.2">
      <c r="A14" s="458" t="s">
        <v>427</v>
      </c>
      <c r="C14" s="795" t="s">
        <v>428</v>
      </c>
      <c r="D14" s="795"/>
      <c r="F14" s="455"/>
      <c r="H14" s="455"/>
    </row>
    <row r="15" spans="1:8" ht="27" customHeight="1" x14ac:dyDescent="0.2">
      <c r="A15" s="458" t="s">
        <v>424</v>
      </c>
      <c r="C15" s="790"/>
      <c r="D15" s="790"/>
      <c r="F15" s="455"/>
      <c r="H15" s="455"/>
    </row>
    <row r="16" spans="1:8" ht="27" customHeight="1" x14ac:dyDescent="0.2">
      <c r="A16" s="458" t="s">
        <v>429</v>
      </c>
      <c r="C16" s="790"/>
      <c r="D16" s="790"/>
      <c r="F16" s="455"/>
      <c r="H16" s="455"/>
    </row>
    <row r="18" spans="1:8" x14ac:dyDescent="0.2">
      <c r="A18" s="450" t="s">
        <v>592</v>
      </c>
    </row>
    <row r="19" spans="1:8" ht="7.5" customHeight="1" thickBot="1" x14ac:dyDescent="0.25"/>
    <row r="20" spans="1:8" ht="15" thickBot="1" x14ac:dyDescent="0.25">
      <c r="B20" s="456"/>
      <c r="C20" s="450" t="s">
        <v>309</v>
      </c>
    </row>
    <row r="21" spans="1:8" ht="9" customHeight="1" thickBot="1" x14ac:dyDescent="0.25"/>
    <row r="22" spans="1:8" ht="15" thickBot="1" x14ac:dyDescent="0.25">
      <c r="B22" s="456"/>
      <c r="C22" s="450" t="s">
        <v>430</v>
      </c>
    </row>
    <row r="23" spans="1:8" ht="9" customHeight="1" thickBot="1" x14ac:dyDescent="0.25"/>
    <row r="24" spans="1:8" ht="15" thickBot="1" x14ac:dyDescent="0.25">
      <c r="B24" s="456"/>
      <c r="C24" s="450" t="s">
        <v>310</v>
      </c>
    </row>
    <row r="27" spans="1:8" ht="15" x14ac:dyDescent="0.25">
      <c r="A27" s="457"/>
      <c r="B27" s="791"/>
      <c r="C27" s="791"/>
      <c r="D27" s="791"/>
      <c r="E27" s="791"/>
      <c r="F27" s="791"/>
      <c r="G27" s="791"/>
      <c r="H27" s="791"/>
    </row>
    <row r="28" spans="1:8" x14ac:dyDescent="0.2">
      <c r="B28" s="791"/>
      <c r="C28" s="791"/>
      <c r="D28" s="791"/>
      <c r="E28" s="791"/>
      <c r="F28" s="791"/>
      <c r="G28" s="791"/>
      <c r="H28" s="791"/>
    </row>
  </sheetData>
  <sheetProtection algorithmName="SHA-512" hashValue="5c1+eQnX0SJdWn71rT0+czeRAVdh0PaB6agOIihjPg+KS8TmnD5Gui0GQehp+HaaJlF/84GXk2rkboEUFYYJ5g==" saltValue="l3CKugqrYvAxXiNvW13sdw==" spinCount="100000" sheet="1" objects="1" scenarios="1"/>
  <mergeCells count="8">
    <mergeCell ref="C16:D16"/>
    <mergeCell ref="B27:H28"/>
    <mergeCell ref="A3:H3"/>
    <mergeCell ref="E4:F4"/>
    <mergeCell ref="C12:D12"/>
    <mergeCell ref="C13:D13"/>
    <mergeCell ref="C14:D14"/>
    <mergeCell ref="C15:D15"/>
  </mergeCells>
  <pageMargins left="0.31" right="0.22" top="0.46" bottom="0.54" header="0.3" footer="0.3"/>
  <pageSetup orientation="landscape" r:id="rId1"/>
  <headerFooter>
    <oddFooter>&amp;R&amp;"-,Bold"Page 5</oddFooter>
  </headerFooter>
  <customProperties>
    <customPr name="OrphanNamesChecke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F71D1-4DFA-4F72-9110-7AA4DDEA39A6}">
  <sheetPr>
    <pageSetUpPr fitToPage="1"/>
  </sheetPr>
  <dimension ref="A1:L39"/>
  <sheetViews>
    <sheetView zoomScaleNormal="100" workbookViewId="0">
      <selection activeCell="A3" sqref="A3:D3"/>
    </sheetView>
  </sheetViews>
  <sheetFormatPr defaultColWidth="8.7109375" defaultRowHeight="12.75" x14ac:dyDescent="0.2"/>
  <cols>
    <col min="1" max="1" width="5.140625" style="541" customWidth="1"/>
    <col min="2" max="2" width="25.85546875" style="541" customWidth="1"/>
    <col min="3" max="3" width="1.42578125" style="541" bestFit="1" customWidth="1"/>
    <col min="4" max="4" width="25.85546875" style="541" customWidth="1"/>
    <col min="5" max="5" width="1.85546875" style="541" bestFit="1" customWidth="1"/>
    <col min="6" max="6" width="16.85546875" style="541" customWidth="1"/>
    <col min="7" max="7" width="2.42578125" style="541" bestFit="1" customWidth="1"/>
    <col min="8" max="8" width="3.140625" style="541" bestFit="1" customWidth="1"/>
    <col min="9" max="9" width="17.140625" style="541" customWidth="1"/>
    <col min="10" max="10" width="4.140625" style="541" customWidth="1"/>
    <col min="11" max="11" width="5.5703125" style="541" customWidth="1"/>
    <col min="12" max="16384" width="8.7109375" style="541"/>
  </cols>
  <sheetData>
    <row r="1" spans="1:12" ht="30" customHeight="1" x14ac:dyDescent="0.2">
      <c r="A1" s="797" t="str">
        <f>'Basic Data Input'!B8</f>
        <v>__________________________________</v>
      </c>
      <c r="B1" s="798"/>
      <c r="C1" s="798"/>
      <c r="D1" s="798"/>
      <c r="E1" s="798"/>
      <c r="F1" s="798"/>
      <c r="G1" s="798"/>
      <c r="H1" s="798"/>
      <c r="I1" s="798"/>
      <c r="J1" s="798"/>
      <c r="K1" s="540"/>
    </row>
    <row r="2" spans="1:12" ht="34.5" customHeight="1" x14ac:dyDescent="0.2">
      <c r="A2" s="799" t="s">
        <v>724</v>
      </c>
      <c r="B2" s="800"/>
      <c r="C2" s="800"/>
      <c r="D2" s="800"/>
      <c r="E2" s="800"/>
      <c r="F2" s="800"/>
      <c r="G2" s="800"/>
      <c r="H2" s="800"/>
      <c r="I2" s="800"/>
      <c r="J2" s="800"/>
      <c r="K2" s="542"/>
    </row>
    <row r="3" spans="1:12" ht="15.75" x14ac:dyDescent="0.2">
      <c r="A3" s="542"/>
      <c r="B3" s="542"/>
      <c r="C3" s="542"/>
      <c r="D3" s="542"/>
      <c r="E3" s="542"/>
      <c r="F3" s="542"/>
      <c r="G3" s="542"/>
      <c r="H3" s="542"/>
      <c r="I3" s="542"/>
      <c r="J3" s="542"/>
      <c r="K3" s="542"/>
    </row>
    <row r="4" spans="1:12" ht="33" customHeight="1" x14ac:dyDescent="0.2">
      <c r="A4" s="801" t="s">
        <v>643</v>
      </c>
      <c r="B4" s="801"/>
      <c r="C4" s="801"/>
      <c r="D4" s="801"/>
      <c r="E4" s="801"/>
      <c r="F4" s="801"/>
      <c r="G4" s="801"/>
      <c r="H4" s="801"/>
      <c r="I4" s="801"/>
      <c r="J4" s="801"/>
      <c r="K4" s="543"/>
    </row>
    <row r="5" spans="1:12" ht="15.75" x14ac:dyDescent="0.2">
      <c r="A5" s="544" t="s">
        <v>657</v>
      </c>
      <c r="H5" s="545" t="s">
        <v>617</v>
      </c>
      <c r="I5" s="546">
        <f>'Basic Data Input'!B14</f>
        <v>0</v>
      </c>
      <c r="K5" s="542"/>
      <c r="L5" s="541" t="s">
        <v>658</v>
      </c>
    </row>
    <row r="6" spans="1:12" x14ac:dyDescent="0.2">
      <c r="A6" s="547" t="s">
        <v>659</v>
      </c>
    </row>
    <row r="8" spans="1:12" ht="15.75" customHeight="1" x14ac:dyDescent="0.2">
      <c r="A8" s="544" t="s">
        <v>618</v>
      </c>
      <c r="F8" s="548">
        <f>2</f>
        <v>2</v>
      </c>
      <c r="G8" s="541" t="s">
        <v>619</v>
      </c>
      <c r="H8" s="545" t="s">
        <v>620</v>
      </c>
      <c r="I8" s="549"/>
    </row>
    <row r="10" spans="1:12" ht="16.5" customHeight="1" x14ac:dyDescent="0.2">
      <c r="A10" s="544" t="s">
        <v>621</v>
      </c>
    </row>
    <row r="11" spans="1:12" ht="15.75" customHeight="1" x14ac:dyDescent="0.2">
      <c r="A11" s="550"/>
      <c r="B11" s="580">
        <f>'Basic Data Input'!B16</f>
        <v>0</v>
      </c>
      <c r="C11" s="550" t="s">
        <v>622</v>
      </c>
      <c r="D11" s="581">
        <f>'Basic Data Input'!B12</f>
        <v>0</v>
      </c>
      <c r="E11" s="541" t="s">
        <v>623</v>
      </c>
      <c r="F11" s="582">
        <f>ROUND(IF($D$11=0,0,$B$11/$D$11*100),2)</f>
        <v>0</v>
      </c>
      <c r="G11" s="541" t="s">
        <v>619</v>
      </c>
      <c r="H11" s="545" t="s">
        <v>624</v>
      </c>
      <c r="I11" s="549"/>
    </row>
    <row r="12" spans="1:12" ht="31.5" customHeight="1" x14ac:dyDescent="0.2">
      <c r="B12" s="551" t="s">
        <v>725</v>
      </c>
      <c r="C12" s="552"/>
      <c r="D12" s="551" t="s">
        <v>712</v>
      </c>
      <c r="E12" s="552"/>
      <c r="I12" s="551"/>
    </row>
    <row r="13" spans="1:12" x14ac:dyDescent="0.2">
      <c r="B13" s="551"/>
      <c r="F13" s="549"/>
      <c r="H13" s="545"/>
    </row>
    <row r="14" spans="1:12" ht="15" x14ac:dyDescent="0.25">
      <c r="A14" s="553" t="s">
        <v>625</v>
      </c>
      <c r="B14" s="554"/>
      <c r="C14" s="554"/>
      <c r="D14" s="554"/>
      <c r="E14" s="554"/>
      <c r="F14" s="549"/>
      <c r="H14" s="545" t="s">
        <v>626</v>
      </c>
      <c r="I14" s="582">
        <f>$F$8+$F$11</f>
        <v>2</v>
      </c>
      <c r="J14" s="541" t="s">
        <v>619</v>
      </c>
    </row>
    <row r="16" spans="1:12" ht="15" x14ac:dyDescent="0.25">
      <c r="A16" s="553" t="s">
        <v>627</v>
      </c>
      <c r="B16" s="555"/>
      <c r="D16" s="555"/>
      <c r="F16" s="552"/>
      <c r="G16" s="552"/>
      <c r="H16" s="556" t="s">
        <v>628</v>
      </c>
      <c r="I16" s="583">
        <f>ROUND(I5*I14/100,2)</f>
        <v>0</v>
      </c>
    </row>
    <row r="17" spans="1:11" x14ac:dyDescent="0.2">
      <c r="B17" s="555"/>
      <c r="D17" s="555"/>
      <c r="F17" s="552"/>
      <c r="G17" s="552"/>
      <c r="H17" s="552"/>
      <c r="I17" s="552"/>
    </row>
    <row r="18" spans="1:11" ht="15" x14ac:dyDescent="0.25">
      <c r="A18" s="553" t="s">
        <v>681</v>
      </c>
      <c r="B18" s="555"/>
      <c r="D18" s="555"/>
      <c r="F18" s="552"/>
      <c r="G18" s="552"/>
      <c r="H18" s="556" t="s">
        <v>629</v>
      </c>
      <c r="I18" s="584">
        <f>$I$5+$I$16</f>
        <v>0</v>
      </c>
    </row>
    <row r="19" spans="1:11" ht="12.95" customHeight="1" x14ac:dyDescent="0.2">
      <c r="A19" s="629" t="s">
        <v>682</v>
      </c>
      <c r="D19" s="555"/>
      <c r="F19" s="552"/>
      <c r="G19" s="552"/>
      <c r="H19" s="552"/>
      <c r="I19" s="552"/>
      <c r="K19" s="557"/>
    </row>
    <row r="20" spans="1:11" ht="15.75" customHeight="1" x14ac:dyDescent="0.2">
      <c r="B20" s="555"/>
      <c r="D20" s="555"/>
      <c r="F20" s="552"/>
      <c r="G20" s="552"/>
      <c r="H20" s="552"/>
      <c r="I20" s="552"/>
      <c r="K20" s="557"/>
    </row>
    <row r="21" spans="1:11" ht="24.75" customHeight="1" x14ac:dyDescent="0.2">
      <c r="A21" s="801" t="s">
        <v>630</v>
      </c>
      <c r="B21" s="801"/>
      <c r="C21" s="801"/>
      <c r="D21" s="801"/>
      <c r="E21" s="801"/>
      <c r="F21" s="801"/>
      <c r="G21" s="801"/>
      <c r="H21" s="801"/>
      <c r="I21" s="801"/>
      <c r="J21" s="801"/>
      <c r="K21" s="557"/>
    </row>
    <row r="22" spans="1:11" ht="15.75" customHeight="1" x14ac:dyDescent="0.2">
      <c r="A22" s="544" t="s">
        <v>726</v>
      </c>
      <c r="B22" s="558"/>
      <c r="C22" s="559"/>
      <c r="D22" s="558"/>
      <c r="E22" s="559"/>
      <c r="F22" s="560"/>
      <c r="G22" s="560"/>
      <c r="H22" s="561" t="s">
        <v>631</v>
      </c>
      <c r="I22" s="562">
        <f>'Cover - Page 1'!G15</f>
        <v>0</v>
      </c>
      <c r="K22" s="557"/>
    </row>
    <row r="23" spans="1:11" x14ac:dyDescent="0.2">
      <c r="A23" s="547" t="s">
        <v>660</v>
      </c>
      <c r="B23" s="555"/>
      <c r="D23" s="555"/>
      <c r="F23" s="552"/>
      <c r="G23" s="552"/>
      <c r="H23" s="552"/>
      <c r="I23" s="552"/>
      <c r="K23" s="557"/>
    </row>
    <row r="24" spans="1:11" ht="18" customHeight="1" x14ac:dyDescent="0.2">
      <c r="A24" s="547"/>
      <c r="B24" s="555"/>
      <c r="D24" s="555"/>
      <c r="F24" s="552"/>
      <c r="G24" s="552"/>
      <c r="H24" s="552"/>
      <c r="I24" s="552"/>
      <c r="K24" s="557"/>
    </row>
    <row r="25" spans="1:11" ht="60.75" customHeight="1" x14ac:dyDescent="0.2">
      <c r="A25" s="802" t="str">
        <f>IF(I22=0," ",(IF($I$18&lt;$I$22,"Property Tax Request exceeds allowable growth percentage. Political subdivision MUST complete the postcard notification requirements, and participate in the joint public hearing.","Property Tax Request is within allowable growth percentage. Political subdivision is NOT required to complete postcard notification requirements, or participate in the joint public hearing.")))</f>
        <v xml:space="preserve"> </v>
      </c>
      <c r="B25" s="802"/>
      <c r="C25" s="802"/>
      <c r="D25" s="802"/>
      <c r="E25" s="802"/>
      <c r="F25" s="802"/>
      <c r="G25" s="802"/>
      <c r="H25" s="802"/>
      <c r="I25" s="802"/>
      <c r="K25" s="557"/>
    </row>
    <row r="26" spans="1:11" ht="12.95" customHeight="1" x14ac:dyDescent="0.2">
      <c r="B26" s="555"/>
      <c r="D26" s="555"/>
      <c r="F26" s="552"/>
      <c r="G26" s="552"/>
      <c r="H26" s="552"/>
      <c r="I26" s="552"/>
      <c r="K26" s="557"/>
    </row>
    <row r="27" spans="1:11" x14ac:dyDescent="0.2">
      <c r="K27" s="557"/>
    </row>
    <row r="28" spans="1:11" ht="12.95" customHeight="1" x14ac:dyDescent="0.2">
      <c r="A28" s="796" t="s">
        <v>661</v>
      </c>
      <c r="B28" s="796"/>
      <c r="C28" s="796"/>
      <c r="D28" s="796"/>
      <c r="E28" s="796"/>
      <c r="F28" s="796"/>
      <c r="G28" s="796"/>
      <c r="H28" s="796"/>
      <c r="I28" s="796"/>
      <c r="J28" s="796"/>
      <c r="K28" s="557"/>
    </row>
    <row r="29" spans="1:11" x14ac:dyDescent="0.2">
      <c r="A29" s="796"/>
      <c r="B29" s="796"/>
      <c r="C29" s="796"/>
      <c r="D29" s="796"/>
      <c r="E29" s="796"/>
      <c r="F29" s="796"/>
      <c r="G29" s="796"/>
      <c r="H29" s="796"/>
      <c r="I29" s="796"/>
      <c r="J29" s="796"/>
      <c r="K29" s="557"/>
    </row>
    <row r="30" spans="1:11" ht="30.75" customHeight="1" x14ac:dyDescent="0.2">
      <c r="A30" s="796"/>
      <c r="B30" s="796"/>
      <c r="C30" s="796"/>
      <c r="D30" s="796"/>
      <c r="E30" s="796"/>
      <c r="F30" s="796"/>
      <c r="G30" s="796"/>
      <c r="H30" s="796"/>
      <c r="I30" s="796"/>
      <c r="J30" s="796"/>
      <c r="K30" s="557"/>
    </row>
    <row r="31" spans="1:11" x14ac:dyDescent="0.2">
      <c r="A31" s="563"/>
      <c r="B31" s="563"/>
      <c r="C31" s="563"/>
      <c r="D31" s="563"/>
      <c r="E31" s="563"/>
      <c r="F31" s="563"/>
      <c r="G31" s="563"/>
      <c r="H31" s="563"/>
      <c r="I31" s="563"/>
      <c r="J31" s="563"/>
      <c r="K31" s="563"/>
    </row>
    <row r="32" spans="1:11" ht="30.95" customHeight="1" x14ac:dyDescent="0.2">
      <c r="A32" s="796" t="s">
        <v>632</v>
      </c>
      <c r="B32" s="796"/>
      <c r="C32" s="796"/>
      <c r="D32" s="796"/>
      <c r="E32" s="796"/>
      <c r="F32" s="796"/>
      <c r="G32" s="796"/>
      <c r="H32" s="796"/>
      <c r="I32" s="796"/>
      <c r="J32" s="796"/>
      <c r="K32" s="557"/>
    </row>
    <row r="33" spans="1:10" x14ac:dyDescent="0.2">
      <c r="A33" s="796"/>
      <c r="B33" s="796"/>
      <c r="C33" s="796"/>
      <c r="D33" s="796"/>
      <c r="E33" s="796"/>
      <c r="F33" s="796"/>
      <c r="G33" s="796"/>
      <c r="H33" s="796"/>
      <c r="I33" s="796"/>
      <c r="J33" s="796"/>
    </row>
    <row r="34" spans="1:10" ht="12.6" customHeight="1" x14ac:dyDescent="0.2">
      <c r="A34" s="557"/>
      <c r="B34" s="557"/>
      <c r="C34" s="557"/>
      <c r="D34" s="557"/>
      <c r="E34" s="557"/>
      <c r="F34" s="557"/>
      <c r="G34" s="557"/>
      <c r="H34" s="557"/>
      <c r="I34" s="557"/>
      <c r="J34" s="557"/>
    </row>
    <row r="35" spans="1:10" ht="15.75" x14ac:dyDescent="0.25">
      <c r="A35" s="564" t="s">
        <v>633</v>
      </c>
    </row>
    <row r="36" spans="1:10" ht="30" customHeight="1" x14ac:dyDescent="0.2">
      <c r="A36" s="796" t="s">
        <v>651</v>
      </c>
      <c r="B36" s="796"/>
      <c r="C36" s="796"/>
      <c r="D36" s="796"/>
      <c r="E36" s="796"/>
      <c r="F36" s="796"/>
      <c r="G36" s="796"/>
      <c r="H36" s="796"/>
      <c r="I36" s="796"/>
      <c r="J36" s="796"/>
    </row>
    <row r="37" spans="1:10" ht="57.75" customHeight="1" x14ac:dyDescent="0.2">
      <c r="A37" s="796" t="s">
        <v>662</v>
      </c>
      <c r="B37" s="796"/>
      <c r="C37" s="796"/>
      <c r="D37" s="796"/>
      <c r="E37" s="796"/>
      <c r="F37" s="796"/>
      <c r="G37" s="796"/>
      <c r="H37" s="796"/>
      <c r="I37" s="796"/>
      <c r="J37" s="796"/>
    </row>
    <row r="38" spans="1:10" ht="45" customHeight="1" x14ac:dyDescent="0.2">
      <c r="A38" s="796" t="s">
        <v>634</v>
      </c>
      <c r="B38" s="796"/>
      <c r="C38" s="796"/>
      <c r="D38" s="796"/>
      <c r="E38" s="796"/>
      <c r="F38" s="796"/>
      <c r="G38" s="796"/>
      <c r="H38" s="796"/>
      <c r="I38" s="796"/>
      <c r="J38" s="796"/>
    </row>
    <row r="39" spans="1:10" ht="39" customHeight="1" x14ac:dyDescent="0.2">
      <c r="A39" s="796" t="s">
        <v>663</v>
      </c>
      <c r="B39" s="796"/>
      <c r="C39" s="796"/>
      <c r="D39" s="796"/>
      <c r="E39" s="796"/>
      <c r="F39" s="796"/>
      <c r="G39" s="796"/>
      <c r="H39" s="796"/>
      <c r="I39" s="796"/>
      <c r="J39" s="796"/>
    </row>
  </sheetData>
  <sheetProtection algorithmName="SHA-512" hashValue="+9+6pCksA/7SSptDfjy9OKtPxdx+avd3QcjOPk1HRsfYEHsLzpuE9jg6KIhq/TC0LTca1zcu4JglIASRbMsang==" saltValue="+hnLaxlHT1oR6J+ZihRcWg==" spinCount="100000" sheet="1" objects="1" scenarios="1"/>
  <mergeCells count="11">
    <mergeCell ref="A39:J39"/>
    <mergeCell ref="A1:J1"/>
    <mergeCell ref="A2:J2"/>
    <mergeCell ref="A4:J4"/>
    <mergeCell ref="A21:J21"/>
    <mergeCell ref="A38:J38"/>
    <mergeCell ref="A25:I25"/>
    <mergeCell ref="A28:J30"/>
    <mergeCell ref="A32:J33"/>
    <mergeCell ref="A36:J36"/>
    <mergeCell ref="A37:J37"/>
  </mergeCells>
  <printOptions horizontalCentered="1"/>
  <pageMargins left="0.45" right="0.45" top="0.75" bottom="0.5" header="0.3" footer="0.3"/>
  <pageSetup scale="95" orientation="portrait" r:id="rId1"/>
  <headerFooter>
    <oddFooter>&amp;R&amp;"Arial,Bold"Page 6</oddFooter>
  </headerFooter>
  <customProperties>
    <customPr name="OrphanNamesChecke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51"/>
  <sheetViews>
    <sheetView workbookViewId="0">
      <selection activeCell="A3" sqref="A3:D3"/>
    </sheetView>
  </sheetViews>
  <sheetFormatPr defaultColWidth="9.140625" defaultRowHeight="12.75" x14ac:dyDescent="0.2"/>
  <cols>
    <col min="1" max="1" width="3.5703125" style="21" customWidth="1"/>
    <col min="2" max="2" width="61.5703125" style="21" customWidth="1"/>
    <col min="3" max="4" width="25.5703125" style="21" customWidth="1"/>
    <col min="5" max="6" width="14.5703125" style="21" customWidth="1"/>
    <col min="7" max="16384" width="9.140625" style="21"/>
  </cols>
  <sheetData>
    <row r="1" spans="1:26" ht="24.95" customHeight="1" x14ac:dyDescent="0.2">
      <c r="A1" s="805" t="s">
        <v>294</v>
      </c>
      <c r="B1" s="806"/>
      <c r="C1" s="40" t="s">
        <v>43</v>
      </c>
      <c r="D1" s="38" t="str">
        <f>'Basic Data Input'!B7</f>
        <v>__-____</v>
      </c>
      <c r="E1" s="146"/>
      <c r="F1" s="145"/>
      <c r="G1" s="145"/>
      <c r="H1" s="145"/>
      <c r="I1" s="145"/>
      <c r="J1" s="145"/>
      <c r="K1" s="145"/>
      <c r="L1" s="145"/>
      <c r="M1" s="145"/>
      <c r="N1" s="145"/>
      <c r="O1" s="145"/>
      <c r="P1" s="145"/>
      <c r="Q1" s="145"/>
      <c r="R1" s="145"/>
      <c r="S1" s="145"/>
      <c r="T1" s="145"/>
      <c r="U1" s="145"/>
      <c r="V1" s="145"/>
      <c r="W1" s="145"/>
      <c r="X1" s="145"/>
      <c r="Y1" s="145"/>
      <c r="Z1" s="145"/>
    </row>
    <row r="2" spans="1:26" ht="24.95" customHeight="1" thickBot="1" x14ac:dyDescent="0.25">
      <c r="A2" s="159"/>
      <c r="B2" s="811" t="str">
        <f>CONCATENATE('Basic Data Input'!$B$8)</f>
        <v>__________________________________</v>
      </c>
      <c r="C2" s="811"/>
      <c r="D2" s="811"/>
      <c r="E2" s="146"/>
      <c r="F2" s="145"/>
      <c r="G2" s="145"/>
      <c r="H2" s="145"/>
      <c r="I2" s="145"/>
      <c r="J2" s="145"/>
      <c r="K2" s="145"/>
      <c r="L2" s="145"/>
      <c r="M2" s="145"/>
      <c r="N2" s="145"/>
      <c r="O2" s="145"/>
      <c r="P2" s="145"/>
      <c r="Q2" s="145"/>
      <c r="R2" s="145"/>
      <c r="S2" s="145"/>
      <c r="T2" s="145"/>
      <c r="U2" s="145"/>
      <c r="V2" s="145"/>
      <c r="W2" s="145"/>
      <c r="X2" s="145"/>
      <c r="Y2" s="145"/>
      <c r="Z2" s="145"/>
    </row>
    <row r="3" spans="1:26" ht="51" customHeight="1" x14ac:dyDescent="0.2">
      <c r="A3" s="41" t="s">
        <v>44</v>
      </c>
      <c r="B3" s="807"/>
      <c r="C3" s="808"/>
      <c r="D3" s="142" t="s">
        <v>727</v>
      </c>
      <c r="E3" s="145"/>
      <c r="F3" s="145"/>
      <c r="G3" s="145"/>
      <c r="H3" s="145"/>
      <c r="I3" s="145"/>
      <c r="J3" s="145"/>
      <c r="K3" s="145"/>
      <c r="L3" s="145"/>
      <c r="M3" s="145"/>
      <c r="N3" s="145"/>
      <c r="O3" s="145"/>
      <c r="P3" s="145"/>
      <c r="Q3" s="145"/>
      <c r="R3" s="145"/>
      <c r="S3" s="145"/>
      <c r="T3" s="145"/>
      <c r="U3" s="145"/>
      <c r="V3" s="145"/>
      <c r="W3" s="145"/>
      <c r="X3" s="145"/>
      <c r="Y3" s="145"/>
      <c r="Z3" s="145"/>
    </row>
    <row r="4" spans="1:26" ht="20.100000000000001" customHeight="1" x14ac:dyDescent="0.2">
      <c r="A4" s="42">
        <f>ROWS(A$4:A4)</f>
        <v>1</v>
      </c>
      <c r="B4" s="803" t="s">
        <v>45</v>
      </c>
      <c r="C4" s="804"/>
      <c r="D4" s="107"/>
      <c r="E4" s="145"/>
      <c r="F4" s="145"/>
      <c r="G4" s="145"/>
      <c r="H4" s="145"/>
      <c r="I4" s="145"/>
      <c r="J4" s="145"/>
      <c r="K4" s="145"/>
      <c r="L4" s="145"/>
      <c r="M4" s="145"/>
      <c r="N4" s="145"/>
      <c r="O4" s="145"/>
      <c r="P4" s="145"/>
      <c r="Q4" s="145"/>
      <c r="R4" s="145"/>
      <c r="S4" s="145"/>
      <c r="T4" s="145"/>
      <c r="U4" s="145"/>
      <c r="V4" s="145"/>
      <c r="W4" s="145"/>
      <c r="X4" s="145"/>
      <c r="Y4" s="145"/>
      <c r="Z4" s="145"/>
    </row>
    <row r="5" spans="1:26" ht="20.100000000000001" customHeight="1" x14ac:dyDescent="0.2">
      <c r="A5" s="42">
        <f>ROWS(A$4:A5)</f>
        <v>2</v>
      </c>
      <c r="B5" s="809"/>
      <c r="C5" s="810"/>
      <c r="D5" s="161"/>
      <c r="E5" s="145"/>
      <c r="F5" s="145"/>
      <c r="G5" s="145"/>
      <c r="H5" s="145"/>
      <c r="I5" s="145"/>
      <c r="J5" s="145"/>
      <c r="K5" s="145"/>
      <c r="L5" s="145"/>
      <c r="M5" s="145"/>
      <c r="N5" s="145"/>
      <c r="O5" s="145"/>
      <c r="P5" s="145"/>
      <c r="Q5" s="145"/>
      <c r="R5" s="145"/>
      <c r="S5" s="145"/>
      <c r="T5" s="145"/>
      <c r="U5" s="145"/>
      <c r="V5" s="145"/>
      <c r="W5" s="145"/>
      <c r="X5" s="145"/>
      <c r="Y5" s="145"/>
      <c r="Z5" s="145"/>
    </row>
    <row r="6" spans="1:26" ht="20.100000000000001" customHeight="1" x14ac:dyDescent="0.2">
      <c r="A6" s="42">
        <f>ROWS(A$4:A6)</f>
        <v>3</v>
      </c>
      <c r="B6" s="809"/>
      <c r="C6" s="810"/>
      <c r="D6" s="161"/>
      <c r="E6" s="145"/>
      <c r="F6" s="145"/>
      <c r="G6" s="145"/>
      <c r="H6" s="145"/>
      <c r="I6" s="145"/>
      <c r="J6" s="145"/>
      <c r="K6" s="145"/>
      <c r="L6" s="145"/>
      <c r="M6" s="145"/>
      <c r="N6" s="145"/>
      <c r="O6" s="145"/>
      <c r="P6" s="145"/>
      <c r="Q6" s="145"/>
      <c r="R6" s="145"/>
      <c r="S6" s="145"/>
      <c r="T6" s="145"/>
      <c r="U6" s="145"/>
      <c r="V6" s="145"/>
      <c r="W6" s="145"/>
      <c r="X6" s="145"/>
      <c r="Y6" s="145"/>
      <c r="Z6" s="145"/>
    </row>
    <row r="7" spans="1:26" ht="20.100000000000001" customHeight="1" x14ac:dyDescent="0.2">
      <c r="A7" s="42">
        <f>ROWS(A$4:A7)</f>
        <v>4</v>
      </c>
      <c r="B7" s="809"/>
      <c r="C7" s="810"/>
      <c r="D7" s="161"/>
      <c r="E7" s="145"/>
      <c r="F7" s="145"/>
      <c r="G7" s="145"/>
      <c r="H7" s="145"/>
      <c r="I7" s="145"/>
      <c r="J7" s="145"/>
      <c r="K7" s="145"/>
      <c r="L7" s="145"/>
      <c r="M7" s="145"/>
      <c r="N7" s="145"/>
      <c r="O7" s="145"/>
      <c r="P7" s="145"/>
      <c r="Q7" s="145"/>
      <c r="R7" s="145"/>
      <c r="S7" s="145"/>
      <c r="T7" s="145"/>
      <c r="U7" s="145"/>
      <c r="V7" s="145"/>
      <c r="W7" s="145"/>
      <c r="X7" s="145"/>
      <c r="Y7" s="145"/>
      <c r="Z7" s="145"/>
    </row>
    <row r="8" spans="1:26" ht="20.100000000000001" customHeight="1" x14ac:dyDescent="0.2">
      <c r="A8" s="42">
        <f>ROWS(A$4:A8)</f>
        <v>5</v>
      </c>
      <c r="B8" s="809"/>
      <c r="C8" s="810"/>
      <c r="D8" s="161"/>
      <c r="E8" s="145"/>
      <c r="F8" s="145"/>
      <c r="G8" s="145"/>
      <c r="H8" s="145"/>
      <c r="I8" s="145"/>
      <c r="J8" s="145"/>
      <c r="K8" s="145"/>
      <c r="L8" s="145"/>
      <c r="M8" s="145"/>
      <c r="N8" s="145"/>
      <c r="O8" s="145"/>
      <c r="P8" s="145"/>
      <c r="Q8" s="145"/>
      <c r="R8" s="145"/>
      <c r="S8" s="145"/>
      <c r="T8" s="145"/>
      <c r="U8" s="145"/>
      <c r="V8" s="145"/>
      <c r="W8" s="145"/>
      <c r="X8" s="145"/>
      <c r="Y8" s="145"/>
      <c r="Z8" s="145"/>
    </row>
    <row r="9" spans="1:26" ht="20.100000000000001" customHeight="1" x14ac:dyDescent="0.2">
      <c r="A9" s="42">
        <f>ROWS(A$4:A9)</f>
        <v>6</v>
      </c>
      <c r="B9" s="809"/>
      <c r="C9" s="810"/>
      <c r="D9" s="161"/>
      <c r="E9" s="145"/>
      <c r="F9" s="145"/>
      <c r="G9" s="145"/>
      <c r="H9" s="145"/>
      <c r="I9" s="145"/>
      <c r="J9" s="145"/>
      <c r="K9" s="145"/>
      <c r="L9" s="145"/>
      <c r="M9" s="145"/>
      <c r="N9" s="145"/>
      <c r="O9" s="145"/>
      <c r="P9" s="145"/>
      <c r="Q9" s="145"/>
      <c r="R9" s="145"/>
      <c r="S9" s="145"/>
      <c r="T9" s="145"/>
      <c r="U9" s="145"/>
      <c r="V9" s="145"/>
      <c r="W9" s="145"/>
      <c r="X9" s="145"/>
      <c r="Y9" s="145"/>
      <c r="Z9" s="145"/>
    </row>
    <row r="10" spans="1:26" ht="20.100000000000001" customHeight="1" x14ac:dyDescent="0.2">
      <c r="A10" s="42">
        <f>ROWS(A$4:A10)</f>
        <v>7</v>
      </c>
      <c r="B10" s="809"/>
      <c r="C10" s="810"/>
      <c r="D10" s="161"/>
      <c r="E10" s="145"/>
      <c r="F10" s="145"/>
      <c r="G10" s="145"/>
      <c r="H10" s="145"/>
      <c r="I10" s="145"/>
      <c r="J10" s="145"/>
      <c r="K10" s="145"/>
      <c r="L10" s="145"/>
      <c r="M10" s="145"/>
      <c r="N10" s="145"/>
      <c r="O10" s="145"/>
      <c r="P10" s="145"/>
      <c r="Q10" s="145"/>
      <c r="R10" s="145"/>
      <c r="S10" s="145"/>
      <c r="T10" s="145"/>
      <c r="U10" s="145"/>
      <c r="V10" s="145"/>
      <c r="W10" s="145"/>
      <c r="X10" s="145"/>
      <c r="Y10" s="145"/>
      <c r="Z10" s="145"/>
    </row>
    <row r="11" spans="1:26" ht="18" customHeight="1" x14ac:dyDescent="0.2">
      <c r="A11" s="42">
        <f>ROWS(A$4:A11)</f>
        <v>8</v>
      </c>
      <c r="B11" s="814"/>
      <c r="C11" s="815"/>
      <c r="D11" s="161"/>
      <c r="E11" s="145"/>
      <c r="F11" s="145"/>
      <c r="G11" s="145"/>
      <c r="H11" s="145"/>
      <c r="I11" s="145"/>
      <c r="J11" s="145"/>
      <c r="K11" s="145"/>
      <c r="L11" s="145"/>
      <c r="M11" s="145"/>
      <c r="N11" s="145"/>
      <c r="O11" s="145"/>
      <c r="P11" s="145"/>
      <c r="Q11" s="145"/>
      <c r="R11" s="145"/>
      <c r="S11" s="145"/>
      <c r="T11" s="145"/>
      <c r="U11" s="145"/>
      <c r="V11" s="145"/>
      <c r="W11" s="145"/>
      <c r="X11" s="145"/>
      <c r="Y11" s="145"/>
      <c r="Z11" s="145"/>
    </row>
    <row r="12" spans="1:26" ht="18.95" customHeight="1" x14ac:dyDescent="0.2">
      <c r="A12" s="42">
        <f>ROWS(A$4:A12)</f>
        <v>9</v>
      </c>
      <c r="B12" s="812" t="s">
        <v>295</v>
      </c>
      <c r="C12" s="813"/>
      <c r="D12" s="162">
        <f>SUM(D5:D11)</f>
        <v>0</v>
      </c>
      <c r="E12" s="145"/>
      <c r="F12" s="145"/>
      <c r="G12" s="145"/>
      <c r="H12" s="145"/>
      <c r="I12" s="145"/>
      <c r="J12" s="145"/>
      <c r="K12" s="145"/>
      <c r="L12" s="145"/>
      <c r="M12" s="145"/>
      <c r="N12" s="145"/>
      <c r="O12" s="145"/>
      <c r="P12" s="145"/>
      <c r="Q12" s="145"/>
      <c r="R12" s="145"/>
      <c r="S12" s="145"/>
      <c r="T12" s="145"/>
      <c r="U12" s="145"/>
      <c r="V12" s="145"/>
      <c r="W12" s="145"/>
      <c r="X12" s="145"/>
      <c r="Y12" s="145"/>
      <c r="Z12" s="145"/>
    </row>
    <row r="13" spans="1:26" ht="27.95" customHeight="1" x14ac:dyDescent="0.2">
      <c r="A13" s="42">
        <f>ROWS(A$4:A13)</f>
        <v>10</v>
      </c>
      <c r="B13" s="812" t="s">
        <v>296</v>
      </c>
      <c r="C13" s="813"/>
      <c r="D13" s="108"/>
      <c r="E13" s="145"/>
      <c r="F13" s="145"/>
      <c r="G13" s="145"/>
      <c r="H13" s="145"/>
      <c r="I13" s="145"/>
      <c r="J13" s="145"/>
      <c r="K13" s="145"/>
      <c r="L13" s="145"/>
      <c r="M13" s="145"/>
      <c r="N13" s="145"/>
      <c r="O13" s="145"/>
      <c r="P13" s="145"/>
      <c r="Q13" s="145"/>
      <c r="R13" s="145"/>
      <c r="S13" s="145"/>
      <c r="T13" s="145"/>
      <c r="U13" s="145"/>
      <c r="V13" s="145"/>
      <c r="W13" s="145"/>
      <c r="X13" s="145"/>
      <c r="Y13" s="145"/>
      <c r="Z13" s="145"/>
    </row>
    <row r="14" spans="1:26" ht="18" customHeight="1" x14ac:dyDescent="0.2">
      <c r="A14" s="42">
        <f>ROWS(A$4:A14)</f>
        <v>11</v>
      </c>
      <c r="B14" s="809"/>
      <c r="C14" s="810"/>
      <c r="D14" s="163"/>
      <c r="E14" s="145"/>
      <c r="F14" s="145"/>
      <c r="G14" s="145"/>
      <c r="H14" s="145"/>
      <c r="I14" s="145"/>
      <c r="J14" s="145"/>
      <c r="K14" s="145"/>
      <c r="L14" s="145"/>
      <c r="M14" s="145"/>
      <c r="N14" s="145"/>
      <c r="O14" s="145"/>
      <c r="P14" s="145"/>
      <c r="Q14" s="145"/>
      <c r="R14" s="145"/>
      <c r="S14" s="145"/>
      <c r="T14" s="145"/>
      <c r="U14" s="145"/>
      <c r="V14" s="145"/>
      <c r="W14" s="145"/>
      <c r="X14" s="145"/>
      <c r="Y14" s="145"/>
      <c r="Z14" s="145"/>
    </row>
    <row r="15" spans="1:26" ht="18" customHeight="1" x14ac:dyDescent="0.2">
      <c r="A15" s="42">
        <f>ROWS(A$4:A15)</f>
        <v>12</v>
      </c>
      <c r="B15" s="809"/>
      <c r="C15" s="810"/>
      <c r="D15" s="163"/>
      <c r="E15" s="145"/>
      <c r="F15" s="145"/>
      <c r="G15" s="145"/>
      <c r="H15" s="145"/>
      <c r="I15" s="145"/>
      <c r="J15" s="145"/>
      <c r="K15" s="145"/>
      <c r="L15" s="145"/>
      <c r="M15" s="145"/>
      <c r="N15" s="145"/>
      <c r="O15" s="145"/>
      <c r="P15" s="145"/>
      <c r="Q15" s="145"/>
      <c r="R15" s="145"/>
      <c r="S15" s="145"/>
      <c r="T15" s="145"/>
      <c r="U15" s="145"/>
      <c r="V15" s="145"/>
      <c r="W15" s="145"/>
      <c r="X15" s="145"/>
      <c r="Y15" s="145"/>
      <c r="Z15" s="145"/>
    </row>
    <row r="16" spans="1:26" ht="18" customHeight="1" x14ac:dyDescent="0.2">
      <c r="A16" s="42">
        <f>ROWS(A$4:A16)</f>
        <v>13</v>
      </c>
      <c r="B16" s="809"/>
      <c r="C16" s="810"/>
      <c r="D16" s="163"/>
      <c r="E16" s="145"/>
      <c r="F16" s="145"/>
      <c r="G16" s="145"/>
      <c r="H16" s="145"/>
      <c r="I16" s="145"/>
      <c r="J16" s="145"/>
      <c r="K16" s="145"/>
      <c r="L16" s="145"/>
      <c r="M16" s="145"/>
      <c r="N16" s="145"/>
      <c r="O16" s="145"/>
      <c r="P16" s="145"/>
      <c r="Q16" s="145"/>
      <c r="R16" s="145"/>
      <c r="S16" s="145"/>
      <c r="T16" s="145"/>
      <c r="U16" s="145"/>
      <c r="V16" s="145"/>
      <c r="W16" s="145"/>
      <c r="X16" s="145"/>
      <c r="Y16" s="145"/>
      <c r="Z16" s="145"/>
    </row>
    <row r="17" spans="1:26" ht="18" customHeight="1" x14ac:dyDescent="0.2">
      <c r="A17" s="42">
        <f>ROWS(A$4:A17)</f>
        <v>14</v>
      </c>
      <c r="B17" s="809"/>
      <c r="C17" s="810"/>
      <c r="D17" s="163"/>
      <c r="E17" s="145"/>
      <c r="F17" s="145"/>
      <c r="G17" s="145"/>
      <c r="H17" s="145"/>
      <c r="I17" s="145"/>
      <c r="J17" s="145"/>
      <c r="K17" s="145"/>
      <c r="L17" s="145"/>
      <c r="M17" s="145"/>
      <c r="N17" s="145"/>
      <c r="O17" s="145"/>
      <c r="P17" s="145"/>
      <c r="Q17" s="145"/>
      <c r="R17" s="145"/>
      <c r="S17" s="145"/>
      <c r="T17" s="145"/>
      <c r="U17" s="145"/>
      <c r="V17" s="145"/>
      <c r="W17" s="145"/>
      <c r="X17" s="145"/>
      <c r="Y17" s="145"/>
      <c r="Z17" s="145"/>
    </row>
    <row r="18" spans="1:26" ht="18" customHeight="1" x14ac:dyDescent="0.2">
      <c r="A18" s="42">
        <f>ROWS(A$4:A18)</f>
        <v>15</v>
      </c>
      <c r="B18" s="809"/>
      <c r="C18" s="810"/>
      <c r="D18" s="163"/>
      <c r="E18" s="145"/>
      <c r="F18" s="145"/>
      <c r="G18" s="145"/>
      <c r="H18" s="145"/>
      <c r="I18" s="145"/>
      <c r="J18" s="145"/>
      <c r="K18" s="145"/>
      <c r="L18" s="145"/>
      <c r="M18" s="145"/>
      <c r="N18" s="145"/>
      <c r="O18" s="145"/>
      <c r="P18" s="145"/>
      <c r="Q18" s="145"/>
      <c r="R18" s="145"/>
      <c r="S18" s="145"/>
      <c r="T18" s="145"/>
      <c r="U18" s="145"/>
      <c r="V18" s="145"/>
      <c r="W18" s="145"/>
      <c r="X18" s="145"/>
      <c r="Y18" s="145"/>
      <c r="Z18" s="145"/>
    </row>
    <row r="19" spans="1:26" ht="18" customHeight="1" x14ac:dyDescent="0.2">
      <c r="A19" s="42">
        <f>ROWS(A$4:A19)</f>
        <v>16</v>
      </c>
      <c r="B19" s="809"/>
      <c r="C19" s="810"/>
      <c r="D19" s="163"/>
      <c r="E19" s="145"/>
      <c r="F19" s="145"/>
      <c r="G19" s="145"/>
      <c r="H19" s="145"/>
      <c r="I19" s="145"/>
      <c r="J19" s="145"/>
      <c r="K19" s="145"/>
      <c r="L19" s="145"/>
      <c r="M19" s="145"/>
      <c r="N19" s="145"/>
      <c r="O19" s="145"/>
      <c r="P19" s="145"/>
      <c r="Q19" s="145"/>
      <c r="R19" s="145"/>
      <c r="S19" s="145"/>
      <c r="T19" s="145"/>
      <c r="U19" s="145"/>
      <c r="V19" s="145"/>
      <c r="W19" s="145"/>
      <c r="X19" s="145"/>
      <c r="Y19" s="145"/>
      <c r="Z19" s="145"/>
    </row>
    <row r="20" spans="1:26" ht="20.100000000000001" customHeight="1" x14ac:dyDescent="0.2">
      <c r="A20" s="43">
        <f>ROWS(A$4:A20)</f>
        <v>17</v>
      </c>
      <c r="B20" s="820" t="s">
        <v>297</v>
      </c>
      <c r="C20" s="817"/>
      <c r="D20" s="164">
        <f>SUM(D13:D19)</f>
        <v>0</v>
      </c>
      <c r="E20" s="145"/>
      <c r="F20" s="145"/>
      <c r="G20" s="145"/>
      <c r="H20" s="145"/>
      <c r="I20" s="145"/>
      <c r="J20" s="145"/>
      <c r="K20" s="145"/>
      <c r="L20" s="145"/>
      <c r="M20" s="145"/>
      <c r="N20" s="145"/>
      <c r="O20" s="145"/>
      <c r="P20" s="145"/>
      <c r="Q20" s="145"/>
      <c r="R20" s="145"/>
      <c r="S20" s="145"/>
      <c r="T20" s="145"/>
      <c r="U20" s="145"/>
      <c r="V20" s="145"/>
      <c r="W20" s="145"/>
      <c r="X20" s="145"/>
      <c r="Y20" s="145"/>
      <c r="Z20" s="145"/>
    </row>
    <row r="21" spans="1:26" ht="24" customHeight="1" x14ac:dyDescent="0.2">
      <c r="A21" s="43">
        <f>ROWS(A$4:A21)</f>
        <v>18</v>
      </c>
      <c r="B21" s="820" t="s">
        <v>289</v>
      </c>
      <c r="C21" s="817"/>
      <c r="D21" s="163"/>
      <c r="E21" s="145"/>
      <c r="F21" s="145"/>
      <c r="G21" s="145"/>
      <c r="H21" s="145"/>
      <c r="I21" s="145"/>
      <c r="J21" s="145"/>
      <c r="K21" s="145"/>
      <c r="L21" s="145"/>
      <c r="M21" s="145"/>
      <c r="N21" s="145"/>
      <c r="O21" s="145"/>
      <c r="P21" s="145"/>
      <c r="Q21" s="145"/>
      <c r="R21" s="145"/>
      <c r="S21" s="145"/>
      <c r="T21" s="145"/>
      <c r="U21" s="145"/>
      <c r="V21" s="145"/>
      <c r="W21" s="145"/>
      <c r="X21" s="145"/>
      <c r="Y21" s="145"/>
      <c r="Z21" s="145"/>
    </row>
    <row r="22" spans="1:26" ht="24.75" customHeight="1" x14ac:dyDescent="0.2">
      <c r="A22" s="160">
        <f>ROWS(A$4:A22)</f>
        <v>19</v>
      </c>
      <c r="B22" s="821" t="s">
        <v>500</v>
      </c>
      <c r="C22" s="813"/>
      <c r="D22" s="165"/>
      <c r="E22" s="145"/>
      <c r="F22" s="145"/>
      <c r="G22" s="145"/>
      <c r="H22" s="145"/>
      <c r="I22" s="145"/>
      <c r="J22" s="145"/>
      <c r="K22" s="145"/>
      <c r="L22" s="145"/>
      <c r="M22" s="145"/>
      <c r="N22" s="145"/>
      <c r="O22" s="145"/>
      <c r="P22" s="145"/>
      <c r="Q22" s="145"/>
      <c r="R22" s="145"/>
      <c r="S22" s="145"/>
      <c r="T22" s="145"/>
      <c r="U22" s="145"/>
      <c r="V22" s="145"/>
      <c r="W22" s="145"/>
      <c r="X22" s="145"/>
      <c r="Y22" s="145"/>
      <c r="Z22" s="145"/>
    </row>
    <row r="23" spans="1:26" ht="24.75" customHeight="1" x14ac:dyDescent="0.2">
      <c r="A23" s="43">
        <f>ROWS(A$4:A23)</f>
        <v>20</v>
      </c>
      <c r="B23" s="816" t="s">
        <v>499</v>
      </c>
      <c r="C23" s="817"/>
      <c r="D23" s="163"/>
      <c r="E23" s="145"/>
      <c r="F23" s="145"/>
      <c r="G23" s="145"/>
      <c r="H23" s="145"/>
      <c r="I23" s="145"/>
      <c r="J23" s="145"/>
      <c r="K23" s="145"/>
      <c r="L23" s="145"/>
      <c r="M23" s="145"/>
      <c r="N23" s="145"/>
      <c r="O23" s="145"/>
      <c r="P23" s="145"/>
      <c r="Q23" s="145"/>
      <c r="R23" s="145"/>
      <c r="S23" s="145"/>
      <c r="T23" s="145"/>
      <c r="U23" s="145"/>
      <c r="V23" s="145"/>
      <c r="W23" s="145"/>
      <c r="X23" s="145"/>
      <c r="Y23" s="145"/>
      <c r="Z23" s="145"/>
    </row>
    <row r="24" spans="1:26" ht="24.75" customHeight="1" x14ac:dyDescent="0.2">
      <c r="A24" s="42">
        <v>21</v>
      </c>
      <c r="B24" s="232" t="s">
        <v>440</v>
      </c>
      <c r="C24" s="230"/>
      <c r="D24" s="231"/>
      <c r="E24" s="145"/>
      <c r="F24" s="145"/>
      <c r="G24" s="145"/>
      <c r="H24" s="145"/>
      <c r="I24" s="145"/>
      <c r="J24" s="145"/>
      <c r="K24" s="145"/>
      <c r="L24" s="145"/>
      <c r="M24" s="145"/>
      <c r="N24" s="145"/>
      <c r="O24" s="145"/>
      <c r="P24" s="145"/>
      <c r="Q24" s="145"/>
      <c r="R24" s="145"/>
      <c r="S24" s="145"/>
      <c r="T24" s="145"/>
      <c r="U24" s="145"/>
      <c r="V24" s="145"/>
      <c r="W24" s="145"/>
      <c r="X24" s="145"/>
      <c r="Y24" s="145"/>
      <c r="Z24" s="145"/>
    </row>
    <row r="25" spans="1:26" ht="20.100000000000001" customHeight="1" thickBot="1" x14ac:dyDescent="0.25">
      <c r="A25" s="44">
        <f>ROWS(A$4:A25)</f>
        <v>22</v>
      </c>
      <c r="B25" s="818" t="s">
        <v>514</v>
      </c>
      <c r="C25" s="819"/>
      <c r="D25" s="166">
        <f>D12+D20+D21+D22+D23+D24</f>
        <v>0</v>
      </c>
      <c r="E25" s="145"/>
      <c r="F25" s="145"/>
      <c r="G25" s="145"/>
      <c r="H25" s="145"/>
      <c r="I25" s="145"/>
      <c r="J25" s="145"/>
      <c r="K25" s="145"/>
      <c r="L25" s="145"/>
      <c r="M25" s="145"/>
      <c r="N25" s="145"/>
      <c r="O25" s="145"/>
      <c r="P25" s="145"/>
      <c r="Q25" s="145"/>
      <c r="R25" s="145"/>
      <c r="S25" s="145"/>
      <c r="T25" s="145"/>
      <c r="U25" s="145"/>
      <c r="V25" s="145"/>
      <c r="W25" s="145"/>
      <c r="X25" s="145"/>
      <c r="Y25" s="145"/>
      <c r="Z25" s="145"/>
    </row>
    <row r="26" spans="1:26" x14ac:dyDescent="0.2">
      <c r="E26" s="145"/>
      <c r="F26" s="145"/>
      <c r="G26" s="145"/>
      <c r="H26" s="145"/>
      <c r="I26" s="145"/>
      <c r="J26" s="145"/>
      <c r="K26" s="145"/>
      <c r="L26" s="145"/>
      <c r="M26" s="145"/>
      <c r="N26" s="145"/>
      <c r="O26" s="145"/>
      <c r="P26" s="145"/>
      <c r="Q26" s="145"/>
      <c r="R26" s="145"/>
      <c r="S26" s="145"/>
      <c r="T26" s="145"/>
      <c r="U26" s="145"/>
      <c r="V26" s="145"/>
      <c r="W26" s="145"/>
      <c r="X26" s="145"/>
      <c r="Y26" s="145"/>
      <c r="Z26" s="145"/>
    </row>
    <row r="27" spans="1:26" x14ac:dyDescent="0.2">
      <c r="E27" s="145"/>
      <c r="F27" s="145"/>
      <c r="G27" s="145"/>
      <c r="H27" s="145"/>
      <c r="I27" s="145"/>
      <c r="J27" s="145"/>
      <c r="K27" s="145"/>
      <c r="L27" s="145"/>
      <c r="M27" s="145"/>
      <c r="N27" s="145"/>
      <c r="O27" s="145"/>
      <c r="P27" s="145"/>
      <c r="Q27" s="145"/>
      <c r="R27" s="145"/>
      <c r="S27" s="145"/>
      <c r="T27" s="145"/>
      <c r="U27" s="145"/>
      <c r="V27" s="145"/>
      <c r="W27" s="145"/>
      <c r="X27" s="145"/>
      <c r="Y27" s="145"/>
      <c r="Z27" s="145"/>
    </row>
    <row r="28" spans="1:26" x14ac:dyDescent="0.2">
      <c r="E28" s="145"/>
      <c r="F28" s="145"/>
      <c r="G28" s="145"/>
      <c r="H28" s="145"/>
      <c r="I28" s="145"/>
      <c r="J28" s="145"/>
      <c r="K28" s="145"/>
      <c r="L28" s="145"/>
      <c r="M28" s="145"/>
      <c r="N28" s="145"/>
      <c r="O28" s="145"/>
      <c r="P28" s="145"/>
      <c r="Q28" s="145"/>
      <c r="R28" s="145"/>
      <c r="S28" s="145"/>
      <c r="T28" s="145"/>
      <c r="U28" s="145"/>
      <c r="V28" s="145"/>
      <c r="W28" s="145"/>
      <c r="X28" s="145"/>
      <c r="Y28" s="145"/>
      <c r="Z28" s="145"/>
    </row>
    <row r="29" spans="1:26" x14ac:dyDescent="0.2">
      <c r="E29" s="145"/>
      <c r="F29" s="145"/>
      <c r="G29" s="145"/>
      <c r="H29" s="145"/>
      <c r="I29" s="145"/>
      <c r="J29" s="145"/>
      <c r="K29" s="145"/>
      <c r="L29" s="145"/>
      <c r="M29" s="145"/>
      <c r="N29" s="145"/>
      <c r="O29" s="145"/>
      <c r="P29" s="145"/>
      <c r="Q29" s="145"/>
      <c r="R29" s="145"/>
      <c r="S29" s="145"/>
      <c r="T29" s="145"/>
      <c r="U29" s="145"/>
      <c r="V29" s="145"/>
      <c r="W29" s="145"/>
      <c r="X29" s="145"/>
      <c r="Y29" s="145"/>
      <c r="Z29" s="145"/>
    </row>
    <row r="30" spans="1:26" x14ac:dyDescent="0.2">
      <c r="E30" s="145"/>
      <c r="F30" s="145"/>
      <c r="G30" s="145"/>
      <c r="H30" s="145"/>
      <c r="I30" s="145"/>
      <c r="J30" s="145"/>
      <c r="K30" s="145"/>
      <c r="L30" s="145"/>
      <c r="M30" s="145"/>
      <c r="N30" s="145"/>
      <c r="O30" s="145"/>
      <c r="P30" s="145"/>
      <c r="Q30" s="145"/>
      <c r="R30" s="145"/>
      <c r="S30" s="145"/>
      <c r="T30" s="145"/>
      <c r="U30" s="145"/>
      <c r="V30" s="145"/>
      <c r="W30" s="145"/>
      <c r="X30" s="145"/>
      <c r="Y30" s="145"/>
      <c r="Z30" s="145"/>
    </row>
    <row r="31" spans="1:26" x14ac:dyDescent="0.2">
      <c r="E31" s="145"/>
      <c r="F31" s="145"/>
      <c r="G31" s="145"/>
      <c r="H31" s="145"/>
      <c r="I31" s="145"/>
      <c r="J31" s="145"/>
      <c r="K31" s="145"/>
      <c r="L31" s="145"/>
      <c r="M31" s="145"/>
      <c r="N31" s="145"/>
      <c r="O31" s="145"/>
      <c r="P31" s="145"/>
      <c r="Q31" s="145"/>
      <c r="R31" s="145"/>
      <c r="S31" s="145"/>
      <c r="T31" s="145"/>
      <c r="U31" s="145"/>
      <c r="V31" s="145"/>
      <c r="W31" s="145"/>
      <c r="X31" s="145"/>
      <c r="Y31" s="145"/>
      <c r="Z31" s="145"/>
    </row>
    <row r="32" spans="1:26" x14ac:dyDescent="0.2">
      <c r="E32" s="145"/>
      <c r="F32" s="145"/>
      <c r="G32" s="145"/>
      <c r="H32" s="145"/>
      <c r="I32" s="145"/>
      <c r="J32" s="145"/>
      <c r="K32" s="145"/>
      <c r="L32" s="145"/>
      <c r="M32" s="145"/>
      <c r="N32" s="145"/>
      <c r="O32" s="145"/>
      <c r="P32" s="145"/>
      <c r="Q32" s="145"/>
      <c r="R32" s="145"/>
      <c r="S32" s="145"/>
      <c r="T32" s="145"/>
      <c r="U32" s="145"/>
      <c r="V32" s="145"/>
      <c r="W32" s="145"/>
      <c r="X32" s="145"/>
      <c r="Y32" s="145"/>
      <c r="Z32" s="145"/>
    </row>
    <row r="33" spans="5:26" x14ac:dyDescent="0.2">
      <c r="E33" s="145"/>
      <c r="F33" s="145"/>
      <c r="G33" s="145"/>
      <c r="H33" s="145"/>
      <c r="I33" s="145"/>
      <c r="J33" s="145"/>
      <c r="K33" s="145"/>
      <c r="L33" s="145"/>
      <c r="M33" s="145"/>
      <c r="N33" s="145"/>
      <c r="O33" s="145"/>
      <c r="P33" s="145"/>
      <c r="Q33" s="145"/>
      <c r="R33" s="145"/>
      <c r="S33" s="145"/>
      <c r="T33" s="145"/>
      <c r="U33" s="145"/>
      <c r="V33" s="145"/>
      <c r="W33" s="145"/>
      <c r="X33" s="145"/>
      <c r="Y33" s="145"/>
      <c r="Z33" s="145"/>
    </row>
    <row r="34" spans="5:26" x14ac:dyDescent="0.2">
      <c r="E34" s="145"/>
      <c r="F34" s="145"/>
      <c r="G34" s="145"/>
      <c r="H34" s="145"/>
      <c r="I34" s="145"/>
      <c r="J34" s="145"/>
      <c r="K34" s="145"/>
      <c r="L34" s="145"/>
      <c r="M34" s="145"/>
      <c r="N34" s="145"/>
      <c r="O34" s="145"/>
      <c r="P34" s="145"/>
      <c r="Q34" s="145"/>
      <c r="R34" s="145"/>
      <c r="S34" s="145"/>
      <c r="T34" s="145"/>
      <c r="U34" s="145"/>
      <c r="V34" s="145"/>
      <c r="W34" s="145"/>
      <c r="X34" s="145"/>
      <c r="Y34" s="145"/>
      <c r="Z34" s="145"/>
    </row>
    <row r="35" spans="5:26" x14ac:dyDescent="0.2">
      <c r="E35" s="145"/>
      <c r="F35" s="145"/>
      <c r="G35" s="145"/>
      <c r="H35" s="145"/>
      <c r="I35" s="145"/>
      <c r="J35" s="145"/>
      <c r="K35" s="145"/>
      <c r="L35" s="145"/>
      <c r="M35" s="145"/>
      <c r="N35" s="145"/>
      <c r="O35" s="145"/>
      <c r="P35" s="145"/>
      <c r="Q35" s="145"/>
      <c r="R35" s="145"/>
      <c r="S35" s="145"/>
      <c r="T35" s="145"/>
      <c r="U35" s="145"/>
      <c r="V35" s="145"/>
      <c r="W35" s="145"/>
      <c r="X35" s="145"/>
      <c r="Y35" s="145"/>
      <c r="Z35" s="145"/>
    </row>
    <row r="36" spans="5:26" x14ac:dyDescent="0.2">
      <c r="E36" s="145"/>
      <c r="F36" s="145"/>
      <c r="G36" s="145"/>
      <c r="H36" s="145"/>
      <c r="I36" s="145"/>
      <c r="J36" s="145"/>
      <c r="K36" s="145"/>
      <c r="L36" s="145"/>
      <c r="M36" s="145"/>
      <c r="N36" s="145"/>
      <c r="O36" s="145"/>
      <c r="P36" s="145"/>
      <c r="Q36" s="145"/>
      <c r="R36" s="145"/>
      <c r="S36" s="145"/>
      <c r="T36" s="145"/>
      <c r="U36" s="145"/>
      <c r="V36" s="145"/>
      <c r="W36" s="145"/>
      <c r="X36" s="145"/>
      <c r="Y36" s="145"/>
      <c r="Z36" s="145"/>
    </row>
    <row r="37" spans="5:26" x14ac:dyDescent="0.2">
      <c r="E37" s="145"/>
      <c r="F37" s="145"/>
      <c r="G37" s="145"/>
      <c r="H37" s="145"/>
      <c r="I37" s="145"/>
      <c r="J37" s="145"/>
      <c r="K37" s="145"/>
      <c r="L37" s="145"/>
      <c r="M37" s="145"/>
      <c r="N37" s="145"/>
      <c r="O37" s="145"/>
      <c r="P37" s="145"/>
      <c r="Q37" s="145"/>
      <c r="R37" s="145"/>
      <c r="S37" s="145"/>
      <c r="T37" s="145"/>
      <c r="U37" s="145"/>
      <c r="V37" s="145"/>
      <c r="W37" s="145"/>
      <c r="X37" s="145"/>
      <c r="Y37" s="145"/>
      <c r="Z37" s="145"/>
    </row>
    <row r="38" spans="5:26" x14ac:dyDescent="0.2">
      <c r="E38" s="145"/>
      <c r="F38" s="145"/>
      <c r="G38" s="145"/>
      <c r="H38" s="145"/>
      <c r="I38" s="145"/>
      <c r="J38" s="145"/>
      <c r="K38" s="145"/>
      <c r="L38" s="145"/>
      <c r="M38" s="145"/>
      <c r="N38" s="145"/>
      <c r="O38" s="145"/>
      <c r="P38" s="145"/>
      <c r="Q38" s="145"/>
      <c r="R38" s="145"/>
      <c r="S38" s="145"/>
      <c r="T38" s="145"/>
      <c r="U38" s="145"/>
      <c r="V38" s="145"/>
      <c r="W38" s="145"/>
      <c r="X38" s="145"/>
      <c r="Y38" s="145"/>
      <c r="Z38" s="145"/>
    </row>
    <row r="39" spans="5:26" x14ac:dyDescent="0.2">
      <c r="E39" s="145"/>
      <c r="F39" s="145"/>
      <c r="G39" s="145"/>
      <c r="H39" s="145"/>
      <c r="I39" s="145"/>
      <c r="J39" s="145"/>
      <c r="K39" s="145"/>
      <c r="L39" s="145"/>
      <c r="M39" s="145"/>
      <c r="N39" s="145"/>
      <c r="O39" s="145"/>
      <c r="P39" s="145"/>
      <c r="Q39" s="145"/>
      <c r="R39" s="145"/>
      <c r="S39" s="145"/>
      <c r="T39" s="145"/>
      <c r="U39" s="145"/>
      <c r="V39" s="145"/>
      <c r="W39" s="145"/>
      <c r="X39" s="145"/>
      <c r="Y39" s="145"/>
      <c r="Z39" s="145"/>
    </row>
    <row r="40" spans="5:26" x14ac:dyDescent="0.2">
      <c r="E40" s="145"/>
      <c r="F40" s="145"/>
      <c r="G40" s="145"/>
      <c r="H40" s="145"/>
      <c r="I40" s="145"/>
      <c r="J40" s="145"/>
      <c r="K40" s="145"/>
      <c r="L40" s="145"/>
      <c r="M40" s="145"/>
      <c r="N40" s="145"/>
      <c r="O40" s="145"/>
      <c r="P40" s="145"/>
      <c r="Q40" s="145"/>
      <c r="R40" s="145"/>
      <c r="S40" s="145"/>
      <c r="T40" s="145"/>
      <c r="U40" s="145"/>
      <c r="V40" s="145"/>
      <c r="W40" s="145"/>
      <c r="X40" s="145"/>
      <c r="Y40" s="145"/>
      <c r="Z40" s="145"/>
    </row>
    <row r="41" spans="5:26" x14ac:dyDescent="0.2">
      <c r="E41" s="145"/>
      <c r="F41" s="145"/>
      <c r="G41" s="145"/>
      <c r="H41" s="145"/>
      <c r="I41" s="145"/>
      <c r="J41" s="145"/>
      <c r="K41" s="145"/>
      <c r="L41" s="145"/>
      <c r="M41" s="145"/>
      <c r="N41" s="145"/>
      <c r="O41" s="145"/>
      <c r="P41" s="145"/>
      <c r="Q41" s="145"/>
      <c r="R41" s="145"/>
      <c r="S41" s="145"/>
      <c r="T41" s="145"/>
      <c r="U41" s="145"/>
      <c r="V41" s="145"/>
      <c r="W41" s="145"/>
      <c r="X41" s="145"/>
      <c r="Y41" s="145"/>
      <c r="Z41" s="145"/>
    </row>
    <row r="42" spans="5:26" x14ac:dyDescent="0.2">
      <c r="E42" s="145"/>
      <c r="F42" s="145"/>
      <c r="G42" s="145"/>
      <c r="H42" s="145"/>
      <c r="I42" s="145"/>
      <c r="J42" s="145"/>
      <c r="K42" s="145"/>
      <c r="L42" s="145"/>
      <c r="M42" s="145"/>
      <c r="N42" s="145"/>
      <c r="O42" s="145"/>
      <c r="P42" s="145"/>
      <c r="Q42" s="145"/>
      <c r="R42" s="145"/>
      <c r="S42" s="145"/>
      <c r="T42" s="145"/>
      <c r="U42" s="145"/>
      <c r="V42" s="145"/>
      <c r="W42" s="145"/>
      <c r="X42" s="145"/>
      <c r="Y42" s="145"/>
      <c r="Z42" s="145"/>
    </row>
    <row r="43" spans="5:26" x14ac:dyDescent="0.2">
      <c r="E43" s="145"/>
      <c r="F43" s="145"/>
      <c r="G43" s="145"/>
      <c r="H43" s="145"/>
      <c r="I43" s="145"/>
      <c r="J43" s="145"/>
      <c r="K43" s="145"/>
      <c r="L43" s="145"/>
      <c r="M43" s="145"/>
      <c r="N43" s="145"/>
      <c r="O43" s="145"/>
      <c r="P43" s="145"/>
      <c r="Q43" s="145"/>
      <c r="R43" s="145"/>
      <c r="S43" s="145"/>
      <c r="T43" s="145"/>
      <c r="U43" s="145"/>
      <c r="V43" s="145"/>
      <c r="W43" s="145"/>
      <c r="X43" s="145"/>
      <c r="Y43" s="145"/>
      <c r="Z43" s="145"/>
    </row>
    <row r="44" spans="5:26" x14ac:dyDescent="0.2">
      <c r="E44" s="145"/>
      <c r="F44" s="145"/>
      <c r="G44" s="145"/>
      <c r="H44" s="145"/>
      <c r="I44" s="145"/>
      <c r="J44" s="145"/>
      <c r="K44" s="145"/>
      <c r="L44" s="145"/>
      <c r="M44" s="145"/>
      <c r="N44" s="145"/>
      <c r="O44" s="145"/>
      <c r="P44" s="145"/>
      <c r="Q44" s="145"/>
      <c r="R44" s="145"/>
      <c r="S44" s="145"/>
      <c r="T44" s="145"/>
      <c r="U44" s="145"/>
      <c r="V44" s="145"/>
      <c r="W44" s="145"/>
      <c r="X44" s="145"/>
      <c r="Y44" s="145"/>
      <c r="Z44" s="145"/>
    </row>
    <row r="45" spans="5:26" x14ac:dyDescent="0.2">
      <c r="E45" s="145"/>
      <c r="F45" s="145"/>
      <c r="G45" s="145"/>
      <c r="H45" s="145"/>
      <c r="I45" s="145"/>
      <c r="J45" s="145"/>
      <c r="K45" s="145"/>
      <c r="L45" s="145"/>
      <c r="M45" s="145"/>
      <c r="N45" s="145"/>
      <c r="O45" s="145"/>
      <c r="P45" s="145"/>
      <c r="Q45" s="145"/>
      <c r="R45" s="145"/>
      <c r="S45" s="145"/>
      <c r="T45" s="145"/>
      <c r="U45" s="145"/>
      <c r="V45" s="145"/>
      <c r="W45" s="145"/>
      <c r="X45" s="145"/>
      <c r="Y45" s="145"/>
      <c r="Z45" s="145"/>
    </row>
    <row r="46" spans="5:26" x14ac:dyDescent="0.2">
      <c r="E46" s="145"/>
      <c r="F46" s="145"/>
      <c r="G46" s="145"/>
      <c r="H46" s="145"/>
      <c r="I46" s="145"/>
      <c r="J46" s="145"/>
      <c r="K46" s="145"/>
      <c r="L46" s="145"/>
      <c r="M46" s="145"/>
      <c r="N46" s="145"/>
      <c r="O46" s="145"/>
      <c r="P46" s="145"/>
      <c r="Q46" s="145"/>
      <c r="R46" s="145"/>
      <c r="S46" s="145"/>
      <c r="T46" s="145"/>
      <c r="U46" s="145"/>
      <c r="V46" s="145"/>
      <c r="W46" s="145"/>
      <c r="X46" s="145"/>
      <c r="Y46" s="145"/>
      <c r="Z46" s="145"/>
    </row>
    <row r="47" spans="5:26" x14ac:dyDescent="0.2">
      <c r="E47" s="145"/>
      <c r="F47" s="145"/>
      <c r="G47" s="145"/>
      <c r="H47" s="145"/>
      <c r="I47" s="145"/>
      <c r="J47" s="145"/>
      <c r="K47" s="145"/>
      <c r="L47" s="145"/>
      <c r="M47" s="145"/>
      <c r="N47" s="145"/>
      <c r="O47" s="145"/>
      <c r="P47" s="145"/>
      <c r="Q47" s="145"/>
      <c r="R47" s="145"/>
      <c r="S47" s="145"/>
      <c r="T47" s="145"/>
      <c r="U47" s="145"/>
      <c r="V47" s="145"/>
      <c r="W47" s="145"/>
      <c r="X47" s="145"/>
      <c r="Y47" s="145"/>
      <c r="Z47" s="145"/>
    </row>
    <row r="48" spans="5:26" x14ac:dyDescent="0.2">
      <c r="E48" s="145"/>
      <c r="F48" s="145"/>
      <c r="G48" s="145"/>
      <c r="H48" s="145"/>
      <c r="I48" s="145"/>
      <c r="J48" s="145"/>
      <c r="K48" s="145"/>
      <c r="L48" s="145"/>
      <c r="M48" s="145"/>
      <c r="N48" s="145"/>
      <c r="O48" s="145"/>
      <c r="P48" s="145"/>
      <c r="Q48" s="145"/>
      <c r="R48" s="145"/>
      <c r="S48" s="145"/>
      <c r="T48" s="145"/>
      <c r="U48" s="145"/>
      <c r="V48" s="145"/>
      <c r="W48" s="145"/>
      <c r="X48" s="145"/>
      <c r="Y48" s="145"/>
      <c r="Z48" s="145"/>
    </row>
    <row r="49" spans="5:26" x14ac:dyDescent="0.2">
      <c r="E49" s="145"/>
      <c r="F49" s="145"/>
      <c r="G49" s="145"/>
      <c r="H49" s="145"/>
      <c r="I49" s="145"/>
      <c r="J49" s="145"/>
      <c r="K49" s="145"/>
      <c r="L49" s="145"/>
      <c r="M49" s="145"/>
      <c r="N49" s="145"/>
      <c r="O49" s="145"/>
      <c r="P49" s="145"/>
      <c r="Q49" s="145"/>
      <c r="R49" s="145"/>
      <c r="S49" s="145"/>
      <c r="T49" s="145"/>
      <c r="U49" s="145"/>
      <c r="V49" s="145"/>
      <c r="W49" s="145"/>
      <c r="X49" s="145"/>
      <c r="Y49" s="145"/>
      <c r="Z49" s="145"/>
    </row>
    <row r="50" spans="5:26" x14ac:dyDescent="0.2">
      <c r="E50" s="145"/>
      <c r="F50" s="145"/>
      <c r="G50" s="145"/>
      <c r="H50" s="145"/>
      <c r="I50" s="145"/>
      <c r="J50" s="145"/>
      <c r="K50" s="145"/>
      <c r="L50" s="145"/>
      <c r="M50" s="145"/>
      <c r="N50" s="145"/>
      <c r="O50" s="145"/>
      <c r="P50" s="145"/>
      <c r="Q50" s="145"/>
      <c r="R50" s="145"/>
      <c r="S50" s="145"/>
      <c r="T50" s="145"/>
      <c r="U50" s="145"/>
      <c r="V50" s="145"/>
      <c r="W50" s="145"/>
      <c r="X50" s="145"/>
      <c r="Y50" s="145"/>
      <c r="Z50" s="145"/>
    </row>
    <row r="51" spans="5:26" x14ac:dyDescent="0.2">
      <c r="E51" s="145"/>
      <c r="F51" s="145"/>
      <c r="G51" s="145"/>
      <c r="H51" s="145"/>
      <c r="I51" s="145"/>
      <c r="J51" s="145"/>
      <c r="K51" s="145"/>
      <c r="L51" s="145"/>
      <c r="M51" s="145"/>
      <c r="N51" s="145"/>
      <c r="O51" s="145"/>
      <c r="P51" s="145"/>
      <c r="Q51" s="145"/>
      <c r="R51" s="145"/>
      <c r="S51" s="145"/>
      <c r="T51" s="145"/>
      <c r="U51" s="145"/>
      <c r="V51" s="145"/>
      <c r="W51" s="145"/>
      <c r="X51" s="145"/>
      <c r="Y51" s="145"/>
      <c r="Z51" s="145"/>
    </row>
  </sheetData>
  <sheetProtection algorithmName="SHA-512" hashValue="sOPfSma0iehYfiv+3xpVLcgvDB/96U3ni6+LSq9P/oD/vg57TCzZE5lFLqPhbOVM8fdeHfOGSpU2YLGRAyb43A==" saltValue="KgInuGhfPsT88tTVW3+kNA==" spinCount="100000" sheet="1" objects="1" scenarios="1"/>
  <mergeCells count="24">
    <mergeCell ref="B23:C23"/>
    <mergeCell ref="B25:C25"/>
    <mergeCell ref="B19:C19"/>
    <mergeCell ref="B20:C20"/>
    <mergeCell ref="B14:C14"/>
    <mergeCell ref="B15:C15"/>
    <mergeCell ref="B16:C16"/>
    <mergeCell ref="B17:C17"/>
    <mergeCell ref="B22:C22"/>
    <mergeCell ref="B21:C21"/>
    <mergeCell ref="B18:C18"/>
    <mergeCell ref="B13:C13"/>
    <mergeCell ref="B5:C5"/>
    <mergeCell ref="B6:C6"/>
    <mergeCell ref="B7:C7"/>
    <mergeCell ref="B8:C8"/>
    <mergeCell ref="B11:C11"/>
    <mergeCell ref="B12:C12"/>
    <mergeCell ref="B4:C4"/>
    <mergeCell ref="A1:B1"/>
    <mergeCell ref="B3:C3"/>
    <mergeCell ref="B9:C9"/>
    <mergeCell ref="B10:C10"/>
    <mergeCell ref="B2:D2"/>
  </mergeCells>
  <phoneticPr fontId="15" type="noConversion"/>
  <printOptions horizontalCentered="1"/>
  <pageMargins left="0.25" right="0.25" top="0.35" bottom="0.35" header="0.35" footer="0.25"/>
  <pageSetup orientation="landscape" r:id="rId1"/>
  <headerFooter alignWithMargins="0">
    <oddFooter>&amp;R&amp;"Arial,Bold"Schedule A</oddFooter>
  </headerFooter>
  <customProperties>
    <customPr name="OrphanNamesChecke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43"/>
  <sheetViews>
    <sheetView workbookViewId="0">
      <pane ySplit="1" topLeftCell="A2" activePane="bottomLeft" state="frozen"/>
      <selection activeCell="A3" sqref="A3:D3"/>
      <selection pane="bottomLeft" activeCell="N26" sqref="N26"/>
    </sheetView>
  </sheetViews>
  <sheetFormatPr defaultColWidth="9.140625" defaultRowHeight="12.75" x14ac:dyDescent="0.2"/>
  <cols>
    <col min="1" max="1" width="6.140625" style="224" customWidth="1"/>
    <col min="2" max="2" width="71.85546875" style="145" customWidth="1"/>
    <col min="3" max="6" width="15.5703125" style="145" customWidth="1"/>
    <col min="7" max="7" width="6.140625" style="145" customWidth="1"/>
    <col min="8" max="16384" width="9.140625" style="145"/>
  </cols>
  <sheetData>
    <row r="1" spans="1:8" ht="15" x14ac:dyDescent="0.25">
      <c r="A1" s="822" t="s">
        <v>683</v>
      </c>
      <c r="B1" s="822"/>
      <c r="C1" s="822"/>
      <c r="D1" s="822"/>
      <c r="E1" s="822"/>
      <c r="F1" s="822"/>
      <c r="G1" s="822"/>
    </row>
    <row r="2" spans="1:8" ht="36" customHeight="1" x14ac:dyDescent="0.25">
      <c r="A2" s="823" t="str">
        <f>'Basic Data Input'!B8</f>
        <v>__________________________________</v>
      </c>
      <c r="B2" s="823"/>
      <c r="C2" s="823"/>
      <c r="D2" s="823"/>
      <c r="E2" s="823"/>
      <c r="F2" s="823"/>
      <c r="G2" s="823"/>
    </row>
    <row r="3" spans="1:8" ht="18" x14ac:dyDescent="0.2">
      <c r="A3" s="824" t="s">
        <v>728</v>
      </c>
      <c r="B3" s="824"/>
      <c r="C3" s="824"/>
      <c r="D3" s="824"/>
      <c r="E3" s="824"/>
      <c r="F3" s="824"/>
      <c r="G3" s="824"/>
    </row>
    <row r="4" spans="1:8" ht="18.75" thickBot="1" x14ac:dyDescent="0.25">
      <c r="A4" s="825"/>
      <c r="B4" s="825"/>
      <c r="C4" s="825"/>
      <c r="D4" s="825"/>
      <c r="E4" s="825"/>
      <c r="F4" s="825"/>
      <c r="G4" s="125"/>
    </row>
    <row r="5" spans="1:8" ht="33.75" customHeight="1" thickBot="1" x14ac:dyDescent="0.25">
      <c r="A5" s="827" t="s">
        <v>486</v>
      </c>
      <c r="B5" s="827"/>
      <c r="C5" s="827"/>
      <c r="D5" s="827"/>
      <c r="E5" s="827"/>
      <c r="F5" s="827"/>
      <c r="G5" s="345"/>
    </row>
    <row r="6" spans="1:8" ht="59.25" customHeight="1" x14ac:dyDescent="0.2">
      <c r="A6" s="346" t="s">
        <v>44</v>
      </c>
      <c r="B6" s="347"/>
      <c r="C6" s="348" t="s">
        <v>506</v>
      </c>
      <c r="D6" s="348" t="s">
        <v>507</v>
      </c>
      <c r="E6" s="348" t="s">
        <v>508</v>
      </c>
      <c r="F6" s="348" t="s">
        <v>509</v>
      </c>
      <c r="G6" s="125"/>
    </row>
    <row r="7" spans="1:8" ht="21" customHeight="1" x14ac:dyDescent="0.2">
      <c r="A7" s="127">
        <v>1</v>
      </c>
      <c r="B7" s="349" t="s">
        <v>480</v>
      </c>
      <c r="C7" s="353">
        <f>'Cover - Page 1'!I11</f>
        <v>0</v>
      </c>
      <c r="D7" s="353">
        <f>'Cover - Page 1'!I12</f>
        <v>0</v>
      </c>
      <c r="E7" s="353">
        <f>'Cover - Page 1'!I13</f>
        <v>0</v>
      </c>
      <c r="F7" s="353">
        <f>'Cover - Page 1'!I14</f>
        <v>0</v>
      </c>
    </row>
    <row r="8" spans="1:8" ht="21" customHeight="1" x14ac:dyDescent="0.2">
      <c r="A8" s="127">
        <v>2</v>
      </c>
      <c r="B8" s="350" t="s">
        <v>46</v>
      </c>
      <c r="C8" s="354"/>
      <c r="D8" s="354"/>
      <c r="E8" s="354"/>
      <c r="F8" s="354"/>
    </row>
    <row r="9" spans="1:8" ht="21" customHeight="1" x14ac:dyDescent="0.2">
      <c r="A9" s="127">
        <v>3</v>
      </c>
      <c r="B9" s="349" t="s">
        <v>513</v>
      </c>
      <c r="C9" s="335">
        <v>0</v>
      </c>
      <c r="D9" s="335">
        <f>D7</f>
        <v>0</v>
      </c>
      <c r="E9" s="399"/>
      <c r="F9" s="335">
        <f>'Cover - Page 1'!E14</f>
        <v>0</v>
      </c>
    </row>
    <row r="10" spans="1:8" ht="21" customHeight="1" x14ac:dyDescent="0.2">
      <c r="A10" s="127">
        <v>4</v>
      </c>
      <c r="B10" s="349" t="s">
        <v>483</v>
      </c>
      <c r="C10" s="335">
        <v>0</v>
      </c>
      <c r="D10" s="399"/>
      <c r="E10" s="399"/>
      <c r="F10" s="399"/>
    </row>
    <row r="11" spans="1:8" ht="21" customHeight="1" x14ac:dyDescent="0.2">
      <c r="A11" s="127">
        <v>5</v>
      </c>
      <c r="B11" s="351"/>
      <c r="C11" s="336"/>
      <c r="D11" s="400"/>
      <c r="E11" s="400"/>
      <c r="F11" s="400"/>
    </row>
    <row r="12" spans="1:8" ht="21" customHeight="1" x14ac:dyDescent="0.2">
      <c r="A12" s="127">
        <v>6</v>
      </c>
      <c r="B12" s="349" t="s">
        <v>504</v>
      </c>
      <c r="C12" s="336">
        <v>0</v>
      </c>
      <c r="D12" s="400"/>
      <c r="E12" s="400"/>
      <c r="F12" s="400"/>
      <c r="H12" s="334"/>
    </row>
    <row r="13" spans="1:8" ht="21" customHeight="1" x14ac:dyDescent="0.2">
      <c r="A13" s="127">
        <v>7</v>
      </c>
      <c r="B13" s="349"/>
      <c r="C13" s="335"/>
      <c r="D13" s="399"/>
      <c r="E13" s="399"/>
      <c r="F13" s="399"/>
    </row>
    <row r="14" spans="1:8" ht="21" customHeight="1" x14ac:dyDescent="0.2">
      <c r="A14" s="127">
        <v>8</v>
      </c>
      <c r="B14" s="375"/>
      <c r="C14" s="335"/>
      <c r="D14" s="399"/>
      <c r="E14" s="399"/>
      <c r="F14" s="399"/>
    </row>
    <row r="15" spans="1:8" ht="21" customHeight="1" x14ac:dyDescent="0.2">
      <c r="A15" s="127">
        <v>9</v>
      </c>
      <c r="B15" s="375"/>
      <c r="C15" s="335"/>
      <c r="D15" s="399"/>
      <c r="E15" s="399"/>
      <c r="F15" s="399"/>
      <c r="H15" s="334"/>
    </row>
    <row r="16" spans="1:8" ht="21" customHeight="1" x14ac:dyDescent="0.2">
      <c r="A16" s="127">
        <v>10</v>
      </c>
      <c r="B16" s="375"/>
      <c r="C16" s="335"/>
      <c r="D16" s="399"/>
      <c r="E16" s="399"/>
      <c r="F16" s="399"/>
    </row>
    <row r="17" spans="1:7" ht="21" customHeight="1" x14ac:dyDescent="0.2">
      <c r="A17" s="127">
        <v>11</v>
      </c>
      <c r="B17" s="375"/>
      <c r="C17" s="335"/>
      <c r="D17" s="399"/>
      <c r="E17" s="399"/>
      <c r="F17" s="399"/>
    </row>
    <row r="18" spans="1:7" ht="21" customHeight="1" x14ac:dyDescent="0.2">
      <c r="A18" s="127">
        <v>12</v>
      </c>
      <c r="B18" s="352" t="s">
        <v>493</v>
      </c>
      <c r="C18" s="353">
        <f>SUM(C9:C17)</f>
        <v>0</v>
      </c>
      <c r="D18" s="353">
        <f t="shared" ref="D18:F18" si="0">SUM(D9:D17)</f>
        <v>0</v>
      </c>
      <c r="E18" s="353">
        <f t="shared" si="0"/>
        <v>0</v>
      </c>
      <c r="F18" s="353">
        <f t="shared" si="0"/>
        <v>0</v>
      </c>
    </row>
    <row r="19" spans="1:7" ht="21" customHeight="1" x14ac:dyDescent="0.2">
      <c r="A19" s="127">
        <v>13</v>
      </c>
      <c r="B19" s="662" t="s">
        <v>494</v>
      </c>
      <c r="C19" s="353">
        <f>IF(((C7-C18)&gt;0),(C7-C18),0)</f>
        <v>0</v>
      </c>
      <c r="D19" s="353">
        <f>IF(((D7-D18)&gt;0),(D7-D18),0)</f>
        <v>0</v>
      </c>
      <c r="E19" s="353">
        <f t="shared" ref="E19:F19" si="1">IF(((E7-E18)&gt;0),(E7-E18),0)</f>
        <v>0</v>
      </c>
      <c r="F19" s="353">
        <f t="shared" si="1"/>
        <v>0</v>
      </c>
    </row>
    <row r="20" spans="1:7" ht="21" customHeight="1" x14ac:dyDescent="0.2">
      <c r="A20" s="127">
        <v>14</v>
      </c>
      <c r="B20" s="349" t="s">
        <v>479</v>
      </c>
      <c r="C20" s="355">
        <f>'Cover - Page 1'!I17</f>
        <v>0</v>
      </c>
      <c r="D20" s="355">
        <f>'Cover - Page 1'!I17</f>
        <v>0</v>
      </c>
      <c r="E20" s="355">
        <f>'Cover - Page 1'!I17</f>
        <v>0</v>
      </c>
      <c r="F20" s="355">
        <f>'Cover - Page 1'!I17</f>
        <v>0</v>
      </c>
    </row>
    <row r="21" spans="1:7" ht="21" customHeight="1" x14ac:dyDescent="0.2">
      <c r="A21" s="127">
        <v>15</v>
      </c>
      <c r="B21" s="349" t="s">
        <v>495</v>
      </c>
      <c r="C21" s="356" t="e">
        <f>ROUND((C19/C20)*100,6)</f>
        <v>#DIV/0!</v>
      </c>
      <c r="D21" s="356" t="e">
        <f>ROUND((D19/D20)*100,6)</f>
        <v>#DIV/0!</v>
      </c>
      <c r="E21" s="356" t="e">
        <f>ROUND((E19/E20)*100,6)</f>
        <v>#DIV/0!</v>
      </c>
      <c r="F21" s="356" t="e">
        <f t="shared" ref="F21" si="2">ROUND((F19/F20)*100,6)</f>
        <v>#DIV/0!</v>
      </c>
    </row>
    <row r="22" spans="1:7" ht="21" customHeight="1" x14ac:dyDescent="0.2">
      <c r="A22" s="387">
        <v>16</v>
      </c>
      <c r="B22" s="375" t="s">
        <v>510</v>
      </c>
      <c r="C22" s="356" t="e">
        <f>C21+D21+E21+F21</f>
        <v>#DIV/0!</v>
      </c>
      <c r="D22" s="388"/>
      <c r="E22" s="388"/>
      <c r="F22" s="388"/>
    </row>
    <row r="23" spans="1:7" ht="21" customHeight="1" x14ac:dyDescent="0.2">
      <c r="A23" s="659"/>
      <c r="B23" s="660"/>
      <c r="C23" s="661"/>
      <c r="D23" s="661"/>
      <c r="E23" s="661"/>
      <c r="F23" s="661"/>
    </row>
    <row r="24" spans="1:7" ht="21" customHeight="1" x14ac:dyDescent="0.2">
      <c r="A24" s="659"/>
      <c r="B24" s="660"/>
      <c r="C24" s="661"/>
      <c r="D24" s="661"/>
      <c r="E24" s="661"/>
      <c r="F24" s="661"/>
      <c r="G24" s="395"/>
    </row>
    <row r="25" spans="1:7" ht="21" customHeight="1" x14ac:dyDescent="0.2">
      <c r="A25" s="659"/>
      <c r="B25" s="660"/>
      <c r="C25" s="661"/>
      <c r="D25" s="661"/>
      <c r="E25" s="661"/>
      <c r="F25" s="661"/>
      <c r="G25" s="396"/>
    </row>
    <row r="26" spans="1:7" ht="21" customHeight="1" x14ac:dyDescent="0.2">
      <c r="A26" s="659"/>
      <c r="B26" s="660"/>
      <c r="C26" s="661"/>
      <c r="D26" s="661"/>
      <c r="E26" s="661"/>
      <c r="F26" s="661"/>
      <c r="G26" s="396"/>
    </row>
    <row r="27" spans="1:7" ht="21.75" customHeight="1" x14ac:dyDescent="0.2">
      <c r="A27" s="673" t="s">
        <v>684</v>
      </c>
      <c r="D27" s="342"/>
      <c r="E27" s="342"/>
      <c r="F27" s="342"/>
      <c r="G27" s="657"/>
    </row>
    <row r="28" spans="1:7" ht="27.75" customHeight="1" x14ac:dyDescent="0.2">
      <c r="A28" s="393" t="s">
        <v>511</v>
      </c>
      <c r="B28" s="394"/>
      <c r="C28" s="394"/>
      <c r="D28" s="394"/>
      <c r="E28" s="394"/>
      <c r="F28" s="394"/>
      <c r="G28" s="657"/>
    </row>
    <row r="29" spans="1:7" ht="33.75" customHeight="1" x14ac:dyDescent="0.2">
      <c r="A29" s="826" t="s">
        <v>512</v>
      </c>
      <c r="B29" s="826"/>
      <c r="C29" s="826"/>
      <c r="D29" s="826"/>
      <c r="E29" s="826"/>
      <c r="F29" s="826"/>
      <c r="G29" s="658"/>
    </row>
    <row r="30" spans="1:7" ht="30.75" customHeight="1" x14ac:dyDescent="0.2">
      <c r="A30" s="826" t="s">
        <v>777</v>
      </c>
      <c r="B30" s="826"/>
      <c r="C30" s="826"/>
      <c r="D30" s="826"/>
      <c r="E30" s="826"/>
      <c r="F30" s="826"/>
      <c r="G30" s="395"/>
    </row>
    <row r="31" spans="1:7" s="334" customFormat="1" ht="63" customHeight="1" x14ac:dyDescent="0.2">
      <c r="A31" s="826" t="s">
        <v>482</v>
      </c>
      <c r="B31" s="826"/>
      <c r="C31" s="826"/>
      <c r="D31" s="826"/>
      <c r="E31" s="826"/>
      <c r="F31" s="826"/>
      <c r="G31" s="357"/>
    </row>
    <row r="32" spans="1:7" s="334" customFormat="1" x14ac:dyDescent="0.2">
      <c r="A32" s="826" t="s">
        <v>542</v>
      </c>
      <c r="B32" s="826"/>
      <c r="C32" s="826"/>
      <c r="D32" s="826"/>
      <c r="E32" s="826"/>
      <c r="F32" s="826"/>
      <c r="G32" s="657"/>
    </row>
    <row r="33" spans="1:7" s="334" customFormat="1" ht="39.75" customHeight="1" x14ac:dyDescent="0.2">
      <c r="A33" s="828" t="s">
        <v>481</v>
      </c>
      <c r="B33" s="828"/>
      <c r="C33" s="828"/>
      <c r="D33" s="828"/>
      <c r="E33" s="828"/>
      <c r="F33" s="828"/>
      <c r="G33" s="657"/>
    </row>
    <row r="34" spans="1:7" s="334" customFormat="1" x14ac:dyDescent="0.2">
      <c r="A34" s="664" t="s">
        <v>490</v>
      </c>
      <c r="B34" s="395"/>
      <c r="C34" s="665"/>
      <c r="D34" s="665"/>
      <c r="E34" s="665"/>
      <c r="F34" s="665"/>
      <c r="G34" s="657"/>
    </row>
    <row r="35" spans="1:7" s="334" customFormat="1" x14ac:dyDescent="0.2">
      <c r="A35" s="357"/>
      <c r="B35" s="357"/>
      <c r="C35" s="666"/>
      <c r="D35" s="666"/>
      <c r="E35" s="666"/>
      <c r="F35" s="666"/>
      <c r="G35" s="657"/>
    </row>
    <row r="36" spans="1:7" ht="51" customHeight="1" x14ac:dyDescent="0.2">
      <c r="A36" s="357" t="s">
        <v>491</v>
      </c>
      <c r="B36" s="826" t="s">
        <v>484</v>
      </c>
      <c r="C36" s="826"/>
      <c r="D36" s="826"/>
      <c r="E36" s="826"/>
      <c r="F36" s="826"/>
    </row>
    <row r="37" spans="1:7" ht="51" customHeight="1" x14ac:dyDescent="0.2">
      <c r="A37" s="357" t="s">
        <v>492</v>
      </c>
      <c r="B37" s="826" t="s">
        <v>539</v>
      </c>
      <c r="C37" s="826"/>
      <c r="D37" s="826"/>
      <c r="E37" s="826"/>
      <c r="F37" s="826"/>
    </row>
    <row r="38" spans="1:7" x14ac:dyDescent="0.2">
      <c r="A38" s="357"/>
      <c r="B38" s="657"/>
      <c r="C38" s="657"/>
      <c r="D38" s="657"/>
      <c r="E38" s="657"/>
      <c r="F38" s="657"/>
    </row>
    <row r="39" spans="1:7" x14ac:dyDescent="0.2">
      <c r="A39" s="357"/>
      <c r="B39" s="657"/>
      <c r="C39" s="657"/>
      <c r="D39" s="657"/>
      <c r="E39" s="657"/>
      <c r="F39" s="657"/>
    </row>
    <row r="40" spans="1:7" x14ac:dyDescent="0.2">
      <c r="B40" s="343"/>
      <c r="C40" s="343"/>
      <c r="D40" s="343"/>
      <c r="E40" s="343"/>
      <c r="F40" s="343"/>
    </row>
    <row r="41" spans="1:7" x14ac:dyDescent="0.2">
      <c r="B41" s="139"/>
      <c r="C41" s="139"/>
      <c r="D41" s="139"/>
      <c r="E41" s="139"/>
      <c r="F41" s="139"/>
    </row>
    <row r="42" spans="1:7" x14ac:dyDescent="0.2">
      <c r="B42" s="139"/>
      <c r="C42" s="139"/>
      <c r="D42" s="139"/>
      <c r="E42" s="139"/>
      <c r="F42" s="139"/>
    </row>
    <row r="43" spans="1:7" x14ac:dyDescent="0.2">
      <c r="B43" s="344"/>
      <c r="C43" s="344"/>
      <c r="D43" s="344"/>
      <c r="E43" s="344"/>
      <c r="F43" s="344"/>
    </row>
  </sheetData>
  <sheetProtection algorithmName="SHA-512" hashValue="BSack/HH47pT2rCCsq6D/VWFW14Ughb3bVKWcQrsnt2OcQLqRzoBpIYaCgRe9+qVfhNlqu6YiYrIK0HlexLOcQ==" saltValue="5wZBLznO/PDA5n23oghpBg==" spinCount="100000" sheet="1" objects="1" scenarios="1"/>
  <mergeCells count="12">
    <mergeCell ref="A31:F31"/>
    <mergeCell ref="A32:F32"/>
    <mergeCell ref="A33:F33"/>
    <mergeCell ref="B36:F36"/>
    <mergeCell ref="B37:F37"/>
    <mergeCell ref="A1:G1"/>
    <mergeCell ref="A2:G2"/>
    <mergeCell ref="A3:G3"/>
    <mergeCell ref="A4:F4"/>
    <mergeCell ref="A30:F30"/>
    <mergeCell ref="A5:F5"/>
    <mergeCell ref="A29:F29"/>
  </mergeCells>
  <phoneticPr fontId="15" type="noConversion"/>
  <printOptions horizontalCentered="1"/>
  <pageMargins left="0" right="0" top="0.35" bottom="0.4" header="0.5" footer="0.25"/>
  <pageSetup scale="94" orientation="landscape" r:id="rId1"/>
  <headerFooter alignWithMargins="0">
    <oddFooter>&amp;R&amp;"Arial,Bold"Schedule B</oddFooter>
  </headerFooter>
  <customProperties>
    <customPr name="OrphanNamesChecke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5677F-B08C-40F2-A10A-0B635F0054BD}">
  <dimension ref="A1:L35"/>
  <sheetViews>
    <sheetView zoomScaleNormal="100" workbookViewId="0">
      <selection activeCell="A35" sqref="A35"/>
    </sheetView>
  </sheetViews>
  <sheetFormatPr defaultRowHeight="12.75" x14ac:dyDescent="0.2"/>
  <cols>
    <col min="1" max="1" width="27.42578125" style="147" customWidth="1"/>
    <col min="2" max="2" width="21.7109375" style="147" customWidth="1"/>
    <col min="3" max="3" width="21.28515625" style="147" customWidth="1"/>
    <col min="4" max="4" width="16.5703125" style="147" customWidth="1"/>
    <col min="5" max="5" width="9.140625" style="147"/>
    <col min="6" max="6" width="21.140625" style="147" customWidth="1"/>
    <col min="7" max="12" width="21.7109375" style="147" customWidth="1"/>
    <col min="13" max="16384" width="9.140625" style="147"/>
  </cols>
  <sheetData>
    <row r="1" spans="1:12" ht="18" x14ac:dyDescent="0.25">
      <c r="A1" s="831" t="s">
        <v>729</v>
      </c>
      <c r="B1" s="831"/>
      <c r="C1" s="831"/>
      <c r="D1" s="831"/>
    </row>
    <row r="2" spans="1:12" ht="13.5" thickBot="1" x14ac:dyDescent="0.25">
      <c r="A2"/>
      <c r="B2"/>
      <c r="C2"/>
      <c r="D2"/>
      <c r="F2" s="334" t="s">
        <v>779</v>
      </c>
    </row>
    <row r="3" spans="1:12" ht="35.25" customHeight="1" x14ac:dyDescent="0.2">
      <c r="A3" s="832" t="s">
        <v>740</v>
      </c>
      <c r="B3" s="832"/>
      <c r="C3" s="832"/>
      <c r="D3" s="832"/>
      <c r="G3" s="830" t="s">
        <v>496</v>
      </c>
      <c r="H3" s="830"/>
      <c r="I3" s="830"/>
      <c r="J3" s="830"/>
      <c r="K3" s="830"/>
      <c r="L3" s="830"/>
    </row>
    <row r="4" spans="1:12" ht="15.95" customHeight="1" x14ac:dyDescent="0.2">
      <c r="A4" s="667" t="s">
        <v>271</v>
      </c>
      <c r="B4" s="667" t="s">
        <v>487</v>
      </c>
      <c r="C4" s="667" t="s">
        <v>496</v>
      </c>
      <c r="D4" s="668" t="s">
        <v>488</v>
      </c>
      <c r="F4" s="669" t="s">
        <v>733</v>
      </c>
      <c r="G4" s="669" t="s">
        <v>734</v>
      </c>
      <c r="H4" s="669" t="s">
        <v>735</v>
      </c>
      <c r="I4" s="669" t="s">
        <v>736</v>
      </c>
      <c r="J4" s="669" t="s">
        <v>737</v>
      </c>
      <c r="K4" s="669" t="s">
        <v>738</v>
      </c>
      <c r="L4" s="669" t="s">
        <v>739</v>
      </c>
    </row>
    <row r="5" spans="1:12" ht="15.95" customHeight="1" x14ac:dyDescent="0.2">
      <c r="A5" s="339" t="s">
        <v>14</v>
      </c>
      <c r="B5" s="401">
        <f>'Cover - Page 1'!I11</f>
        <v>0</v>
      </c>
      <c r="C5" s="389">
        <f>'Cover - Page 1'!$I$17</f>
        <v>0</v>
      </c>
      <c r="D5" s="663" t="str">
        <f>IFERROR((ROUND((B5/C5)*100,6)),"0")</f>
        <v>0</v>
      </c>
      <c r="F5" s="118"/>
      <c r="G5" s="670"/>
      <c r="H5" s="670"/>
      <c r="I5" s="670"/>
      <c r="J5" s="670"/>
      <c r="K5" s="670"/>
      <c r="L5" s="670"/>
    </row>
    <row r="6" spans="1:12" ht="15.95" customHeight="1" x14ac:dyDescent="0.2">
      <c r="A6" s="339" t="s">
        <v>35</v>
      </c>
      <c r="B6" s="401">
        <f>'Cover - Page 1'!I13</f>
        <v>0</v>
      </c>
      <c r="C6" s="389">
        <f>'Cover - Page 1'!$I$17</f>
        <v>0</v>
      </c>
      <c r="D6" s="663" t="str">
        <f t="shared" ref="D6:D24" si="0">IFERROR((ROUND((B6/C6)*100,6)),"0")</f>
        <v>0</v>
      </c>
      <c r="F6" s="118"/>
      <c r="G6" s="670"/>
      <c r="H6" s="670"/>
      <c r="I6" s="670"/>
      <c r="J6" s="670"/>
      <c r="K6" s="670"/>
      <c r="L6" s="670"/>
    </row>
    <row r="7" spans="1:12" ht="15.95" customHeight="1" x14ac:dyDescent="0.2">
      <c r="A7" s="339" t="s">
        <v>286</v>
      </c>
      <c r="B7" s="401">
        <f>'Cover - Page 1'!I12-B8-B9</f>
        <v>0</v>
      </c>
      <c r="C7" s="389">
        <f>'Cover - Page 1'!$I$17</f>
        <v>0</v>
      </c>
      <c r="D7" s="663" t="str">
        <f t="shared" si="0"/>
        <v>0</v>
      </c>
      <c r="F7" s="118"/>
      <c r="G7" s="670"/>
      <c r="H7" s="670"/>
      <c r="I7" s="670"/>
      <c r="J7" s="670"/>
      <c r="K7" s="670"/>
      <c r="L7" s="670"/>
    </row>
    <row r="8" spans="1:12" ht="15.95" customHeight="1" x14ac:dyDescent="0.2">
      <c r="A8" s="339" t="s">
        <v>286</v>
      </c>
      <c r="B8" s="340">
        <v>0</v>
      </c>
      <c r="C8" s="389">
        <f>'Cover - Page 1'!$I$17</f>
        <v>0</v>
      </c>
      <c r="D8" s="663" t="str">
        <f t="shared" si="0"/>
        <v>0</v>
      </c>
      <c r="F8" s="118"/>
      <c r="G8" s="670"/>
      <c r="H8" s="670"/>
      <c r="I8" s="670"/>
      <c r="J8" s="670"/>
      <c r="K8" s="670"/>
      <c r="L8" s="670"/>
    </row>
    <row r="9" spans="1:12" ht="15.95" customHeight="1" x14ac:dyDescent="0.2">
      <c r="A9" s="339" t="s">
        <v>286</v>
      </c>
      <c r="B9" s="340">
        <v>0</v>
      </c>
      <c r="C9" s="389">
        <f>'Cover - Page 1'!$I$17</f>
        <v>0</v>
      </c>
      <c r="D9" s="663" t="str">
        <f t="shared" si="0"/>
        <v>0</v>
      </c>
      <c r="F9" s="118"/>
      <c r="G9" s="670"/>
      <c r="H9" s="670"/>
      <c r="I9" s="670"/>
      <c r="J9" s="670"/>
      <c r="K9" s="670"/>
      <c r="L9" s="670"/>
    </row>
    <row r="10" spans="1:12" ht="15.95" customHeight="1" x14ac:dyDescent="0.2">
      <c r="A10" s="339" t="s">
        <v>485</v>
      </c>
      <c r="B10" s="401">
        <f>'Cover - Page 1'!I14-B11</f>
        <v>0</v>
      </c>
      <c r="C10" s="389">
        <f>'Cover - Page 1'!$I$17</f>
        <v>0</v>
      </c>
      <c r="D10" s="663" t="str">
        <f t="shared" si="0"/>
        <v>0</v>
      </c>
      <c r="F10" s="118"/>
      <c r="G10" s="670"/>
      <c r="H10" s="670"/>
      <c r="I10" s="670"/>
      <c r="J10" s="670"/>
      <c r="K10" s="670"/>
      <c r="L10" s="670"/>
    </row>
    <row r="11" spans="1:12" ht="15.95" customHeight="1" x14ac:dyDescent="0.2">
      <c r="A11" s="339" t="s">
        <v>485</v>
      </c>
      <c r="B11" s="340"/>
      <c r="C11" s="389">
        <f>'Cover - Page 1'!$I$17</f>
        <v>0</v>
      </c>
      <c r="D11" s="663" t="str">
        <f t="shared" si="0"/>
        <v>0</v>
      </c>
      <c r="F11" s="118"/>
      <c r="G11" s="670"/>
      <c r="H11" s="670"/>
      <c r="I11" s="670"/>
      <c r="J11" s="670"/>
      <c r="K11" s="670"/>
      <c r="L11" s="670"/>
    </row>
    <row r="12" spans="1:12" ht="15.95" customHeight="1" x14ac:dyDescent="0.2">
      <c r="A12" s="339"/>
      <c r="B12" s="340"/>
      <c r="C12" s="389">
        <f>'Cover - Page 1'!$I$17</f>
        <v>0</v>
      </c>
      <c r="D12" s="663" t="str">
        <f t="shared" si="0"/>
        <v>0</v>
      </c>
      <c r="F12" s="118"/>
      <c r="G12" s="670"/>
      <c r="H12" s="670"/>
      <c r="I12" s="670"/>
      <c r="J12" s="670"/>
      <c r="K12" s="670"/>
      <c r="L12" s="670"/>
    </row>
    <row r="13" spans="1:12" ht="15.95" customHeight="1" x14ac:dyDescent="0.2">
      <c r="A13" s="341"/>
      <c r="B13" s="340"/>
      <c r="C13" s="389">
        <f>'Cover - Page 1'!$I$17</f>
        <v>0</v>
      </c>
      <c r="D13" s="663" t="str">
        <f t="shared" si="0"/>
        <v>0</v>
      </c>
      <c r="F13" s="118"/>
      <c r="G13" s="670"/>
      <c r="H13" s="670"/>
      <c r="I13" s="670"/>
      <c r="J13" s="670"/>
      <c r="K13" s="670"/>
      <c r="L13" s="670"/>
    </row>
    <row r="14" spans="1:12" ht="15.95" customHeight="1" x14ac:dyDescent="0.2">
      <c r="A14" s="341"/>
      <c r="B14" s="340"/>
      <c r="C14" s="389">
        <f>'Cover - Page 1'!$I$17</f>
        <v>0</v>
      </c>
      <c r="D14" s="663" t="str">
        <f t="shared" si="0"/>
        <v>0</v>
      </c>
      <c r="F14" s="118"/>
      <c r="G14" s="670"/>
      <c r="H14" s="670"/>
      <c r="I14" s="670"/>
      <c r="J14" s="670"/>
      <c r="K14" s="670"/>
      <c r="L14" s="670"/>
    </row>
    <row r="15" spans="1:12" ht="15.95" customHeight="1" x14ac:dyDescent="0.2">
      <c r="A15" s="341"/>
      <c r="B15" s="340"/>
      <c r="C15" s="389">
        <f>'Cover - Page 1'!$I$17</f>
        <v>0</v>
      </c>
      <c r="D15" s="663" t="str">
        <f t="shared" si="0"/>
        <v>0</v>
      </c>
      <c r="F15" s="118"/>
      <c r="G15" s="670"/>
      <c r="H15" s="670"/>
      <c r="I15" s="670"/>
      <c r="J15" s="670"/>
      <c r="K15" s="670"/>
      <c r="L15" s="670"/>
    </row>
    <row r="16" spans="1:12" ht="15.95" customHeight="1" x14ac:dyDescent="0.2">
      <c r="A16" s="341"/>
      <c r="B16" s="340"/>
      <c r="C16" s="389">
        <f>'Cover - Page 1'!$I$17</f>
        <v>0</v>
      </c>
      <c r="D16" s="663" t="str">
        <f>IFERROR((ROUND((B16/C16)*100,6)),"0")</f>
        <v>0</v>
      </c>
      <c r="F16" s="118"/>
      <c r="G16" s="670"/>
      <c r="H16" s="670"/>
      <c r="I16" s="670"/>
      <c r="J16" s="670"/>
      <c r="K16" s="670"/>
      <c r="L16" s="670"/>
    </row>
    <row r="17" spans="1:12" ht="15.95" customHeight="1" x14ac:dyDescent="0.2">
      <c r="A17" s="341"/>
      <c r="B17" s="340"/>
      <c r="C17" s="389">
        <f>'Cover - Page 1'!$I$17</f>
        <v>0</v>
      </c>
      <c r="D17" s="663" t="str">
        <f>IFERROR((ROUND((B17/C17)*100,6)),"0")</f>
        <v>0</v>
      </c>
      <c r="F17" s="118"/>
      <c r="G17" s="670"/>
      <c r="H17" s="670"/>
      <c r="I17" s="670"/>
      <c r="J17" s="670"/>
      <c r="K17" s="670"/>
      <c r="L17" s="670"/>
    </row>
    <row r="18" spans="1:12" ht="15.95" customHeight="1" x14ac:dyDescent="0.2">
      <c r="A18" s="341"/>
      <c r="B18" s="340"/>
      <c r="C18" s="389">
        <f>'Cover - Page 1'!$I$17</f>
        <v>0</v>
      </c>
      <c r="D18" s="663" t="str">
        <f t="shared" ref="D18" si="1">IFERROR((ROUND((B18/C18)*100,6)),"0")</f>
        <v>0</v>
      </c>
      <c r="F18" s="118"/>
      <c r="G18" s="670"/>
      <c r="H18" s="670"/>
      <c r="I18" s="670"/>
      <c r="J18" s="670"/>
      <c r="K18" s="670"/>
      <c r="L18" s="670"/>
    </row>
    <row r="19" spans="1:12" ht="15.95" customHeight="1" x14ac:dyDescent="0.2">
      <c r="A19" s="341"/>
      <c r="B19" s="340"/>
      <c r="C19" s="389">
        <f>'Cover - Page 1'!$I$17</f>
        <v>0</v>
      </c>
      <c r="D19" s="663" t="str">
        <f t="shared" ref="D19:D23" si="2">IFERROR((ROUND((B19/C19)*100,6)),"0")</f>
        <v>0</v>
      </c>
      <c r="F19" s="118"/>
      <c r="G19" s="670"/>
      <c r="H19" s="670"/>
      <c r="I19" s="670"/>
      <c r="J19" s="670"/>
      <c r="K19" s="670"/>
      <c r="L19" s="670"/>
    </row>
    <row r="20" spans="1:12" ht="15.95" customHeight="1" x14ac:dyDescent="0.2">
      <c r="A20" s="341"/>
      <c r="B20" s="340"/>
      <c r="C20" s="389">
        <f>'Cover - Page 1'!$I$17</f>
        <v>0</v>
      </c>
      <c r="D20" s="663" t="str">
        <f t="shared" si="2"/>
        <v>0</v>
      </c>
      <c r="F20" s="118"/>
      <c r="G20" s="670"/>
      <c r="H20" s="670"/>
      <c r="I20" s="670"/>
      <c r="J20" s="670"/>
      <c r="K20" s="670"/>
      <c r="L20" s="670"/>
    </row>
    <row r="21" spans="1:12" ht="15.95" customHeight="1" x14ac:dyDescent="0.2">
      <c r="A21" s="341"/>
      <c r="B21" s="340"/>
      <c r="C21" s="389">
        <f>'Cover - Page 1'!$I$17</f>
        <v>0</v>
      </c>
      <c r="D21" s="663" t="str">
        <f t="shared" si="2"/>
        <v>0</v>
      </c>
      <c r="F21" s="118"/>
      <c r="G21" s="670"/>
      <c r="H21" s="670"/>
      <c r="I21" s="670"/>
      <c r="J21" s="670"/>
      <c r="K21" s="670"/>
      <c r="L21" s="670"/>
    </row>
    <row r="22" spans="1:12" ht="15.95" customHeight="1" x14ac:dyDescent="0.2">
      <c r="A22" s="341"/>
      <c r="B22" s="340"/>
      <c r="C22" s="389">
        <f>'Cover - Page 1'!$I$17</f>
        <v>0</v>
      </c>
      <c r="D22" s="663" t="str">
        <f t="shared" si="2"/>
        <v>0</v>
      </c>
      <c r="F22" s="118"/>
      <c r="G22" s="670"/>
      <c r="H22" s="670"/>
      <c r="I22" s="670"/>
      <c r="J22" s="670"/>
      <c r="K22" s="670"/>
      <c r="L22" s="670"/>
    </row>
    <row r="23" spans="1:12" ht="15.95" customHeight="1" x14ac:dyDescent="0.2">
      <c r="A23" s="341"/>
      <c r="B23" s="340"/>
      <c r="C23" s="389">
        <f>'Cover - Page 1'!$I$17</f>
        <v>0</v>
      </c>
      <c r="D23" s="663" t="str">
        <f t="shared" si="2"/>
        <v>0</v>
      </c>
      <c r="F23" s="118"/>
      <c r="G23" s="670"/>
      <c r="H23" s="670"/>
      <c r="I23" s="670"/>
      <c r="J23" s="670"/>
      <c r="K23" s="670"/>
      <c r="L23" s="670"/>
    </row>
    <row r="24" spans="1:12" ht="15.95" customHeight="1" x14ac:dyDescent="0.2">
      <c r="A24" s="341"/>
      <c r="B24" s="340"/>
      <c r="C24" s="389">
        <f>'Cover - Page 1'!$I$17</f>
        <v>0</v>
      </c>
      <c r="D24" s="663" t="str">
        <f t="shared" si="0"/>
        <v>0</v>
      </c>
      <c r="F24" s="118"/>
      <c r="G24" s="670"/>
      <c r="H24" s="670"/>
      <c r="I24" s="670"/>
      <c r="J24" s="670"/>
      <c r="K24" s="670"/>
      <c r="L24" s="670"/>
    </row>
    <row r="25" spans="1:12" ht="15.95" customHeight="1" x14ac:dyDescent="0.2">
      <c r="A25" s="674" t="s">
        <v>53</v>
      </c>
      <c r="B25" s="675">
        <f>SUM(B5:B24)</f>
        <v>0</v>
      </c>
      <c r="C25" s="676"/>
      <c r="D25" s="677">
        <f>SUM(D5:D24)</f>
        <v>0</v>
      </c>
      <c r="F25" s="118"/>
      <c r="G25" s="670"/>
      <c r="H25" s="670"/>
      <c r="I25" s="670"/>
      <c r="J25" s="670"/>
      <c r="K25" s="670"/>
      <c r="L25" s="670"/>
    </row>
    <row r="26" spans="1:12" x14ac:dyDescent="0.2">
      <c r="A26" s="145"/>
      <c r="B26" s="671" t="s">
        <v>489</v>
      </c>
      <c r="C26" s="337"/>
      <c r="D26" s="145"/>
      <c r="F26" s="118"/>
      <c r="G26" s="670"/>
      <c r="H26" s="670"/>
      <c r="I26" s="670"/>
      <c r="J26" s="670"/>
      <c r="K26" s="670"/>
      <c r="L26" s="670"/>
    </row>
    <row r="27" spans="1:12" x14ac:dyDescent="0.2">
      <c r="B27" s="672" t="str">
        <f>IF(B25='Cover - Page 1'!I15,"","ERROR - MUST EQUAL TOTAL ALL FUNDS ON COVER PAGE")</f>
        <v/>
      </c>
      <c r="F27" s="678" t="s">
        <v>703</v>
      </c>
      <c r="G27" s="679">
        <f>SUM(G5:G26)</f>
        <v>0</v>
      </c>
      <c r="H27" s="679">
        <f t="shared" ref="H27:L27" si="3">SUM(H5:H26)</f>
        <v>0</v>
      </c>
      <c r="I27" s="679">
        <f t="shared" si="3"/>
        <v>0</v>
      </c>
      <c r="J27" s="679">
        <f t="shared" si="3"/>
        <v>0</v>
      </c>
      <c r="K27" s="679">
        <f t="shared" si="3"/>
        <v>0</v>
      </c>
      <c r="L27" s="679">
        <f t="shared" si="3"/>
        <v>0</v>
      </c>
    </row>
    <row r="28" spans="1:12" x14ac:dyDescent="0.2">
      <c r="A28" s="829" t="s">
        <v>732</v>
      </c>
      <c r="B28" s="829"/>
      <c r="C28" s="829"/>
      <c r="D28" s="829"/>
    </row>
    <row r="29" spans="1:12" x14ac:dyDescent="0.2">
      <c r="A29" s="829"/>
      <c r="B29" s="829"/>
      <c r="C29" s="829"/>
      <c r="D29" s="829"/>
    </row>
    <row r="30" spans="1:12" x14ac:dyDescent="0.2">
      <c r="A30" s="829"/>
      <c r="B30" s="829"/>
      <c r="C30" s="829"/>
      <c r="D30" s="829"/>
    </row>
    <row r="31" spans="1:12" x14ac:dyDescent="0.2">
      <c r="A31" s="829"/>
      <c r="B31" s="829"/>
      <c r="C31" s="829"/>
      <c r="D31" s="829"/>
    </row>
    <row r="33" spans="1:1" x14ac:dyDescent="0.2">
      <c r="A33" s="334" t="s">
        <v>730</v>
      </c>
    </row>
    <row r="34" spans="1:1" x14ac:dyDescent="0.2">
      <c r="A34" s="681" t="s">
        <v>780</v>
      </c>
    </row>
    <row r="35" spans="1:1" x14ac:dyDescent="0.2">
      <c r="A35" s="334" t="s">
        <v>731</v>
      </c>
    </row>
  </sheetData>
  <sheetProtection algorithmName="SHA-512" hashValue="qekY7BVN3nlreSlhNErrdwQjCEZv1bXOagzEj1oYUYQCmxhd4rdZKXVgVGiJ6Ps2Znr7i6xcSaYIgURjL/lp7g==" saltValue="/RNfG3K5Go5rWuQaT4CT2g==" spinCount="100000" sheet="1" objects="1" scenarios="1"/>
  <mergeCells count="4">
    <mergeCell ref="A28:D31"/>
    <mergeCell ref="G3:L3"/>
    <mergeCell ref="A1:D1"/>
    <mergeCell ref="A3:D3"/>
  </mergeCells>
  <phoneticPr fontId="10" type="noConversion"/>
  <printOptions horizontalCentered="1"/>
  <pageMargins left="0.7" right="0.7" top="0.75" bottom="0.75" header="0.3" footer="0.3"/>
  <pageSetup orientation="portrait" r:id="rId1"/>
  <headerFooter>
    <oddFooter>&amp;R&amp;"Arial,Bold"Schedule C</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36"/>
  <sheetViews>
    <sheetView workbookViewId="0">
      <selection activeCell="K26" sqref="K26"/>
    </sheetView>
  </sheetViews>
  <sheetFormatPr defaultColWidth="9.140625" defaultRowHeight="12.75" x14ac:dyDescent="0.2"/>
  <cols>
    <col min="1" max="1" width="2.85546875" style="586" customWidth="1"/>
    <col min="2" max="2" width="4.140625" style="586" customWidth="1"/>
    <col min="3" max="3" width="29.42578125" style="586" customWidth="1"/>
    <col min="4" max="4" width="25.85546875" style="586" customWidth="1"/>
    <col min="5" max="5" width="24.5703125" style="586" customWidth="1"/>
    <col min="6" max="6" width="22.5703125" style="586" customWidth="1"/>
    <col min="7" max="7" width="24.140625" style="586" customWidth="1"/>
    <col min="8" max="8" width="13.85546875" style="586" customWidth="1"/>
    <col min="9" max="9" width="8.85546875" style="586" customWidth="1"/>
    <col min="10" max="10" width="32.140625" style="586" customWidth="1"/>
    <col min="11" max="11" width="114.42578125" style="586" customWidth="1"/>
    <col min="12" max="16384" width="9.140625" style="586"/>
  </cols>
  <sheetData>
    <row r="1" spans="1:17" x14ac:dyDescent="0.2">
      <c r="B1" s="587" t="s">
        <v>674</v>
      </c>
      <c r="C1" s="587"/>
      <c r="D1" s="587"/>
      <c r="E1" s="587"/>
      <c r="F1" s="587"/>
    </row>
    <row r="2" spans="1:17" ht="51" customHeight="1" thickBot="1" x14ac:dyDescent="0.25">
      <c r="B2" s="852" t="s">
        <v>331</v>
      </c>
      <c r="C2" s="852"/>
      <c r="D2" s="852"/>
      <c r="E2" s="852"/>
      <c r="F2" s="852"/>
      <c r="G2" s="852"/>
      <c r="I2" s="588"/>
      <c r="J2" s="588"/>
      <c r="K2" s="588"/>
      <c r="L2" s="588"/>
      <c r="M2" s="588"/>
      <c r="N2" s="588"/>
      <c r="O2" s="588"/>
    </row>
    <row r="3" spans="1:17" ht="9" customHeight="1" x14ac:dyDescent="0.2">
      <c r="C3" s="589"/>
      <c r="D3" s="589"/>
      <c r="E3" s="589"/>
      <c r="F3" s="853" t="s">
        <v>332</v>
      </c>
      <c r="G3" s="856"/>
      <c r="K3" s="590"/>
    </row>
    <row r="4" spans="1:17" ht="28.5" customHeight="1" x14ac:dyDescent="0.2">
      <c r="A4" s="857" t="s">
        <v>741</v>
      </c>
      <c r="B4" s="857"/>
      <c r="C4" s="857"/>
      <c r="D4" s="857"/>
      <c r="E4" s="858"/>
      <c r="F4" s="854"/>
      <c r="G4" s="856"/>
      <c r="I4" s="835" t="s">
        <v>394</v>
      </c>
      <c r="J4" s="835"/>
      <c r="K4" s="835"/>
      <c r="L4" s="591"/>
    </row>
    <row r="5" spans="1:17" ht="5.25" customHeight="1" thickBot="1" x14ac:dyDescent="0.25">
      <c r="A5" s="592"/>
      <c r="B5" s="592"/>
      <c r="C5" s="593"/>
      <c r="D5" s="594"/>
      <c r="E5" s="595"/>
      <c r="F5" s="855"/>
      <c r="G5" s="856"/>
      <c r="J5" s="590"/>
      <c r="K5" s="590"/>
      <c r="L5" s="591"/>
    </row>
    <row r="6" spans="1:17" ht="18.75" customHeight="1" thickBot="1" x14ac:dyDescent="0.25">
      <c r="A6" s="592"/>
      <c r="B6" s="596" t="s">
        <v>742</v>
      </c>
      <c r="C6" s="592"/>
      <c r="D6" s="593"/>
      <c r="E6" s="593"/>
      <c r="G6" s="856"/>
      <c r="I6" s="844" t="s">
        <v>675</v>
      </c>
      <c r="J6" s="844"/>
      <c r="K6" s="844"/>
      <c r="L6" s="597"/>
    </row>
    <row r="7" spans="1:17" ht="27.75" customHeight="1" thickBot="1" x14ac:dyDescent="0.25">
      <c r="A7" s="592"/>
      <c r="B7" s="596"/>
      <c r="C7" s="592"/>
      <c r="D7" s="593"/>
      <c r="E7" s="859" t="s">
        <v>743</v>
      </c>
      <c r="F7" s="862" t="s">
        <v>333</v>
      </c>
      <c r="G7" s="865" t="s">
        <v>334</v>
      </c>
      <c r="I7" s="845" t="s">
        <v>407</v>
      </c>
      <c r="J7" s="845"/>
      <c r="K7" s="845"/>
      <c r="L7" s="597"/>
    </row>
    <row r="8" spans="1:17" ht="19.5" customHeight="1" x14ac:dyDescent="0.2">
      <c r="A8" s="598"/>
      <c r="B8" s="598"/>
      <c r="C8" s="598"/>
      <c r="D8" s="598"/>
      <c r="E8" s="860"/>
      <c r="F8" s="863"/>
      <c r="G8" s="866"/>
      <c r="I8" s="846" t="s">
        <v>356</v>
      </c>
      <c r="J8" s="833" t="s">
        <v>357</v>
      </c>
      <c r="K8" s="833" t="s">
        <v>358</v>
      </c>
    </row>
    <row r="9" spans="1:17" ht="8.25" customHeight="1" thickBot="1" x14ac:dyDescent="0.25">
      <c r="A9" s="592"/>
      <c r="B9" s="592"/>
      <c r="C9" s="592"/>
      <c r="D9" s="592"/>
      <c r="E9" s="860"/>
      <c r="F9" s="863"/>
      <c r="G9" s="866"/>
      <c r="I9" s="847"/>
      <c r="J9" s="834"/>
      <c r="K9" s="834"/>
    </row>
    <row r="10" spans="1:17" ht="14.25" customHeight="1" thickBot="1" x14ac:dyDescent="0.25">
      <c r="A10" s="592"/>
      <c r="B10" s="592"/>
      <c r="C10" s="592"/>
      <c r="D10" s="592"/>
      <c r="E10" s="861"/>
      <c r="F10" s="864"/>
      <c r="G10" s="867"/>
      <c r="I10" s="599" t="s">
        <v>359</v>
      </c>
      <c r="J10" s="600" t="s">
        <v>360</v>
      </c>
      <c r="K10" s="601" t="s">
        <v>361</v>
      </c>
    </row>
    <row r="11" spans="1:17" ht="21" customHeight="1" thickBot="1" x14ac:dyDescent="0.25">
      <c r="A11" s="592"/>
      <c r="B11" s="843" t="s">
        <v>335</v>
      </c>
      <c r="C11" s="843"/>
      <c r="D11" s="843"/>
      <c r="E11" s="602"/>
      <c r="F11" s="603"/>
      <c r="G11" s="604">
        <f>E11+F11</f>
        <v>0</v>
      </c>
      <c r="I11" s="599" t="s">
        <v>403</v>
      </c>
      <c r="J11" s="600" t="s">
        <v>362</v>
      </c>
      <c r="K11" s="601" t="s">
        <v>363</v>
      </c>
    </row>
    <row r="12" spans="1:17" ht="15" customHeight="1" thickBot="1" x14ac:dyDescent="0.25">
      <c r="A12" s="838"/>
      <c r="B12" s="850" t="s">
        <v>336</v>
      </c>
      <c r="C12" s="850"/>
      <c r="D12" s="850"/>
      <c r="E12" s="605"/>
      <c r="F12" s="606"/>
      <c r="G12" s="607"/>
      <c r="I12" s="608"/>
      <c r="J12" s="609"/>
      <c r="K12" s="608"/>
      <c r="L12" s="608"/>
      <c r="M12" s="608"/>
      <c r="N12" s="608"/>
      <c r="O12" s="608"/>
      <c r="P12" s="608"/>
      <c r="Q12" s="608"/>
    </row>
    <row r="13" spans="1:17" ht="15" customHeight="1" thickBot="1" x14ac:dyDescent="0.25">
      <c r="A13" s="838"/>
      <c r="B13" s="838"/>
      <c r="C13" s="610" t="s">
        <v>337</v>
      </c>
      <c r="D13" s="610"/>
      <c r="E13" s="611"/>
      <c r="F13" s="612"/>
      <c r="G13" s="613">
        <f>E13+F13</f>
        <v>0</v>
      </c>
      <c r="I13" s="614" t="s">
        <v>366</v>
      </c>
      <c r="J13" s="615" t="s">
        <v>364</v>
      </c>
      <c r="K13" s="616" t="s">
        <v>365</v>
      </c>
    </row>
    <row r="14" spans="1:17" ht="15" customHeight="1" thickBot="1" x14ac:dyDescent="0.25">
      <c r="A14" s="838"/>
      <c r="B14" s="838"/>
      <c r="C14" s="617" t="s">
        <v>338</v>
      </c>
      <c r="D14" s="617"/>
      <c r="E14" s="611"/>
      <c r="F14" s="611"/>
      <c r="G14" s="618">
        <f>E14+F14</f>
        <v>0</v>
      </c>
      <c r="I14" s="614" t="s">
        <v>369</v>
      </c>
      <c r="J14" s="615" t="s">
        <v>367</v>
      </c>
      <c r="K14" s="616" t="s">
        <v>368</v>
      </c>
    </row>
    <row r="15" spans="1:17" ht="15" customHeight="1" thickBot="1" x14ac:dyDescent="0.25">
      <c r="A15" s="838"/>
      <c r="B15" s="838"/>
      <c r="C15" s="836" t="s">
        <v>339</v>
      </c>
      <c r="D15" s="836"/>
      <c r="E15" s="611"/>
      <c r="F15" s="619"/>
      <c r="G15" s="620">
        <f>E15+F15</f>
        <v>0</v>
      </c>
      <c r="I15" s="614" t="s">
        <v>372</v>
      </c>
      <c r="J15" s="615" t="s">
        <v>370</v>
      </c>
      <c r="K15" s="616" t="s">
        <v>371</v>
      </c>
    </row>
    <row r="16" spans="1:17" ht="15" customHeight="1" thickBot="1" x14ac:dyDescent="0.25">
      <c r="A16" s="838"/>
      <c r="B16" s="838"/>
      <c r="C16" s="851" t="s">
        <v>340</v>
      </c>
      <c r="D16" s="851"/>
      <c r="E16" s="611"/>
      <c r="F16" s="603"/>
      <c r="G16" s="604">
        <f>E16+F16</f>
        <v>0</v>
      </c>
      <c r="I16" s="614" t="s">
        <v>404</v>
      </c>
      <c r="J16" s="615" t="s">
        <v>402</v>
      </c>
      <c r="K16" s="616" t="s">
        <v>408</v>
      </c>
    </row>
    <row r="17" spans="1:16" ht="15" customHeight="1" thickBot="1" x14ac:dyDescent="0.25">
      <c r="A17" s="592"/>
      <c r="B17" s="837" t="s">
        <v>341</v>
      </c>
      <c r="C17" s="837"/>
      <c r="D17" s="837"/>
      <c r="E17" s="605"/>
      <c r="F17" s="606"/>
      <c r="G17" s="607"/>
      <c r="I17" s="621"/>
      <c r="J17" s="622"/>
      <c r="K17" s="623"/>
    </row>
    <row r="18" spans="1:16" ht="15" customHeight="1" thickBot="1" x14ac:dyDescent="0.25">
      <c r="A18" s="838"/>
      <c r="B18" s="838"/>
      <c r="C18" s="839" t="s">
        <v>664</v>
      </c>
      <c r="D18" s="839"/>
      <c r="E18" s="611"/>
      <c r="F18" s="633"/>
      <c r="G18" s="613">
        <f>E18+F18</f>
        <v>0</v>
      </c>
      <c r="I18" s="614" t="s">
        <v>374</v>
      </c>
      <c r="J18" s="615" t="s">
        <v>373</v>
      </c>
      <c r="K18" s="616" t="s">
        <v>665</v>
      </c>
    </row>
    <row r="19" spans="1:16" ht="15" customHeight="1" thickBot="1" x14ac:dyDescent="0.25">
      <c r="A19" s="838"/>
      <c r="B19" s="838"/>
      <c r="C19" s="836" t="s">
        <v>342</v>
      </c>
      <c r="D19" s="836"/>
      <c r="E19" s="611"/>
      <c r="F19" s="634"/>
      <c r="G19" s="618">
        <f>E19+F19</f>
        <v>0</v>
      </c>
      <c r="I19" s="614" t="s">
        <v>376</v>
      </c>
      <c r="J19" s="615" t="s">
        <v>375</v>
      </c>
      <c r="K19" s="616" t="s">
        <v>666</v>
      </c>
    </row>
    <row r="20" spans="1:16" ht="15" customHeight="1" thickBot="1" x14ac:dyDescent="0.25">
      <c r="A20" s="838"/>
      <c r="B20" s="838"/>
      <c r="C20" s="836" t="s">
        <v>343</v>
      </c>
      <c r="D20" s="836"/>
      <c r="E20" s="611"/>
      <c r="F20" s="635"/>
      <c r="G20" s="620">
        <f>E20+F20</f>
        <v>0</v>
      </c>
      <c r="I20" s="614" t="s">
        <v>405</v>
      </c>
      <c r="J20" s="615" t="s">
        <v>377</v>
      </c>
      <c r="K20" s="616" t="s">
        <v>667</v>
      </c>
    </row>
    <row r="21" spans="1:16" ht="15" customHeight="1" thickBot="1" x14ac:dyDescent="0.25">
      <c r="A21" s="838"/>
      <c r="B21" s="838"/>
      <c r="C21" s="840" t="s">
        <v>676</v>
      </c>
      <c r="D21" s="840"/>
      <c r="E21" s="605"/>
      <c r="F21" s="606"/>
      <c r="G21" s="607"/>
      <c r="I21" s="623"/>
      <c r="J21" s="624"/>
      <c r="K21" s="623"/>
    </row>
    <row r="22" spans="1:16" ht="15" customHeight="1" thickBot="1" x14ac:dyDescent="0.25">
      <c r="A22" s="838"/>
      <c r="B22" s="838"/>
      <c r="C22" s="841"/>
      <c r="D22" s="841"/>
      <c r="E22" s="611"/>
      <c r="F22" s="611"/>
      <c r="G22" s="613">
        <f>E22+F22</f>
        <v>0</v>
      </c>
      <c r="I22" s="614" t="s">
        <v>378</v>
      </c>
      <c r="J22" s="615" t="s">
        <v>379</v>
      </c>
      <c r="K22" s="616" t="s">
        <v>668</v>
      </c>
    </row>
    <row r="23" spans="1:16" ht="15.75" customHeight="1" thickBot="1" x14ac:dyDescent="0.25">
      <c r="A23" s="838"/>
      <c r="B23" s="838"/>
      <c r="C23" s="842" t="s">
        <v>344</v>
      </c>
      <c r="D23" s="842"/>
      <c r="E23" s="611"/>
      <c r="F23" s="611"/>
      <c r="G23" s="613">
        <f t="shared" ref="G23:G35" si="0">E23+F23</f>
        <v>0</v>
      </c>
      <c r="I23" s="614" t="s">
        <v>406</v>
      </c>
      <c r="J23" s="615" t="s">
        <v>669</v>
      </c>
      <c r="K23" s="616" t="s">
        <v>677</v>
      </c>
    </row>
    <row r="24" spans="1:16" ht="13.5" thickBot="1" x14ac:dyDescent="0.25">
      <c r="A24" s="838"/>
      <c r="B24" s="838"/>
      <c r="C24" s="836" t="s">
        <v>345</v>
      </c>
      <c r="D24" s="836"/>
      <c r="E24" s="611"/>
      <c r="F24" s="612"/>
      <c r="G24" s="613">
        <f t="shared" si="0"/>
        <v>0</v>
      </c>
      <c r="I24" s="614" t="s">
        <v>380</v>
      </c>
      <c r="J24" s="615" t="s">
        <v>382</v>
      </c>
      <c r="K24" s="616" t="s">
        <v>383</v>
      </c>
    </row>
    <row r="25" spans="1:16" ht="15.75" customHeight="1" thickBot="1" x14ac:dyDescent="0.25">
      <c r="A25" s="838"/>
      <c r="B25" s="838"/>
      <c r="C25" s="836" t="s">
        <v>346</v>
      </c>
      <c r="D25" s="836"/>
      <c r="E25" s="611"/>
      <c r="F25" s="611"/>
      <c r="G25" s="613">
        <f t="shared" si="0"/>
        <v>0</v>
      </c>
      <c r="I25" s="614" t="s">
        <v>381</v>
      </c>
      <c r="J25" s="615" t="s">
        <v>385</v>
      </c>
      <c r="K25" s="616" t="s">
        <v>670</v>
      </c>
    </row>
    <row r="26" spans="1:16" ht="15.75" customHeight="1" thickBot="1" x14ac:dyDescent="0.25">
      <c r="A26" s="838"/>
      <c r="B26" s="838"/>
      <c r="C26" s="836" t="s">
        <v>347</v>
      </c>
      <c r="D26" s="836"/>
      <c r="E26" s="611"/>
      <c r="F26" s="619"/>
      <c r="G26" s="613">
        <f t="shared" si="0"/>
        <v>0</v>
      </c>
      <c r="I26" s="614" t="s">
        <v>384</v>
      </c>
      <c r="J26" s="615" t="s">
        <v>412</v>
      </c>
      <c r="K26" s="680" t="s">
        <v>413</v>
      </c>
    </row>
    <row r="27" spans="1:16" ht="13.5" thickBot="1" x14ac:dyDescent="0.25">
      <c r="A27" s="838"/>
      <c r="B27" s="838"/>
      <c r="C27" s="836" t="s">
        <v>348</v>
      </c>
      <c r="D27" s="836"/>
      <c r="E27" s="611"/>
      <c r="F27" s="611"/>
      <c r="G27" s="613">
        <f t="shared" si="0"/>
        <v>0</v>
      </c>
      <c r="I27" s="614" t="s">
        <v>386</v>
      </c>
      <c r="J27" s="615" t="s">
        <v>388</v>
      </c>
      <c r="K27" s="616" t="s">
        <v>671</v>
      </c>
    </row>
    <row r="28" spans="1:16" ht="13.5" thickBot="1" x14ac:dyDescent="0.25">
      <c r="A28" s="838"/>
      <c r="B28" s="838"/>
      <c r="C28" s="836" t="s">
        <v>349</v>
      </c>
      <c r="D28" s="836"/>
      <c r="E28" s="611"/>
      <c r="F28" s="611"/>
      <c r="G28" s="613">
        <f t="shared" si="0"/>
        <v>0</v>
      </c>
      <c r="I28" s="614" t="s">
        <v>387</v>
      </c>
      <c r="J28" s="615" t="s">
        <v>390</v>
      </c>
      <c r="K28" s="616" t="s">
        <v>672</v>
      </c>
    </row>
    <row r="29" spans="1:16" ht="13.5" thickBot="1" x14ac:dyDescent="0.25">
      <c r="A29" s="838"/>
      <c r="B29" s="838"/>
      <c r="C29" s="836" t="s">
        <v>350</v>
      </c>
      <c r="D29" s="836"/>
      <c r="E29" s="611"/>
      <c r="F29" s="611"/>
      <c r="G29" s="613">
        <f t="shared" si="0"/>
        <v>0</v>
      </c>
      <c r="I29" s="614" t="s">
        <v>389</v>
      </c>
      <c r="J29" s="615" t="s">
        <v>395</v>
      </c>
      <c r="K29" s="616" t="s">
        <v>409</v>
      </c>
    </row>
    <row r="30" spans="1:16" ht="13.5" thickBot="1" x14ac:dyDescent="0.25">
      <c r="A30" s="838"/>
      <c r="B30" s="838"/>
      <c r="C30" s="836" t="s">
        <v>351</v>
      </c>
      <c r="D30" s="836"/>
      <c r="E30" s="611"/>
      <c r="F30" s="611"/>
      <c r="G30" s="613">
        <f t="shared" si="0"/>
        <v>0</v>
      </c>
      <c r="I30" s="614" t="s">
        <v>391</v>
      </c>
      <c r="J30" s="615" t="s">
        <v>393</v>
      </c>
      <c r="K30" s="616" t="s">
        <v>410</v>
      </c>
    </row>
    <row r="31" spans="1:16" ht="13.5" thickBot="1" x14ac:dyDescent="0.25">
      <c r="A31" s="838"/>
      <c r="B31" s="838"/>
      <c r="C31" s="836" t="s">
        <v>352</v>
      </c>
      <c r="D31" s="836"/>
      <c r="E31" s="611"/>
      <c r="F31" s="611"/>
      <c r="G31" s="613">
        <f t="shared" si="0"/>
        <v>0</v>
      </c>
      <c r="I31" s="614" t="s">
        <v>392</v>
      </c>
      <c r="J31" s="615" t="s">
        <v>397</v>
      </c>
      <c r="K31" s="616" t="s">
        <v>411</v>
      </c>
      <c r="L31" s="625"/>
      <c r="M31" s="625"/>
      <c r="N31" s="626"/>
      <c r="O31" s="626"/>
      <c r="P31" s="626"/>
    </row>
    <row r="32" spans="1:16" ht="13.5" thickBot="1" x14ac:dyDescent="0.25">
      <c r="A32" s="838"/>
      <c r="B32" s="838"/>
      <c r="C32" s="836" t="s">
        <v>353</v>
      </c>
      <c r="D32" s="836"/>
      <c r="E32" s="611"/>
      <c r="F32" s="611"/>
      <c r="G32" s="613">
        <f t="shared" si="0"/>
        <v>0</v>
      </c>
      <c r="I32" s="614" t="s">
        <v>396</v>
      </c>
      <c r="J32" s="615" t="s">
        <v>398</v>
      </c>
      <c r="K32" s="616" t="s">
        <v>414</v>
      </c>
      <c r="L32" s="589"/>
      <c r="M32" s="589"/>
      <c r="N32" s="589"/>
      <c r="O32" s="589"/>
      <c r="P32" s="589"/>
    </row>
    <row r="33" spans="1:16" ht="13.5" thickBot="1" x14ac:dyDescent="0.25">
      <c r="A33" s="838"/>
      <c r="B33" s="838"/>
      <c r="C33" s="836" t="s">
        <v>415</v>
      </c>
      <c r="D33" s="836"/>
      <c r="E33" s="612"/>
      <c r="F33" s="627"/>
      <c r="G33" s="613">
        <f t="shared" si="0"/>
        <v>0</v>
      </c>
      <c r="I33" s="614" t="s">
        <v>396</v>
      </c>
      <c r="J33" s="615" t="s">
        <v>417</v>
      </c>
      <c r="K33" s="616" t="s">
        <v>418</v>
      </c>
      <c r="L33" s="589"/>
      <c r="M33" s="589"/>
      <c r="N33" s="589"/>
      <c r="O33" s="589"/>
      <c r="P33" s="589"/>
    </row>
    <row r="34" spans="1:16" ht="13.5" thickBot="1" x14ac:dyDescent="0.25">
      <c r="A34" s="838"/>
      <c r="B34" s="838"/>
      <c r="C34" s="836" t="s">
        <v>354</v>
      </c>
      <c r="D34" s="836"/>
      <c r="E34" s="612"/>
      <c r="F34" s="627"/>
      <c r="G34" s="613">
        <f t="shared" si="0"/>
        <v>0</v>
      </c>
      <c r="I34" s="614" t="s">
        <v>399</v>
      </c>
      <c r="J34" s="615" t="s">
        <v>400</v>
      </c>
      <c r="K34" s="616" t="s">
        <v>678</v>
      </c>
      <c r="L34" s="589"/>
      <c r="M34" s="589"/>
      <c r="N34" s="589"/>
      <c r="O34" s="589"/>
      <c r="P34" s="589"/>
    </row>
    <row r="35" spans="1:16" ht="26.25" thickBot="1" x14ac:dyDescent="0.25">
      <c r="A35" s="838"/>
      <c r="B35" s="838"/>
      <c r="C35" s="848" t="s">
        <v>355</v>
      </c>
      <c r="D35" s="848"/>
      <c r="E35" s="612"/>
      <c r="F35" s="603"/>
      <c r="G35" s="613">
        <f t="shared" si="0"/>
        <v>0</v>
      </c>
      <c r="I35" s="614" t="s">
        <v>416</v>
      </c>
      <c r="J35" s="615" t="s">
        <v>401</v>
      </c>
      <c r="K35" s="616" t="s">
        <v>673</v>
      </c>
    </row>
    <row r="36" spans="1:16" ht="13.5" thickBot="1" x14ac:dyDescent="0.25">
      <c r="A36" s="838"/>
      <c r="B36" s="838"/>
      <c r="C36" s="849" t="s">
        <v>679</v>
      </c>
      <c r="D36" s="849"/>
      <c r="E36" s="628">
        <f>SUM(E11:E35)</f>
        <v>0</v>
      </c>
      <c r="F36" s="628">
        <f t="shared" ref="F36:G36" si="1">SUM(F11:F35)</f>
        <v>0</v>
      </c>
      <c r="G36" s="628">
        <f t="shared" si="1"/>
        <v>0</v>
      </c>
    </row>
  </sheetData>
  <mergeCells count="39">
    <mergeCell ref="B2:G2"/>
    <mergeCell ref="F3:F5"/>
    <mergeCell ref="G3:G6"/>
    <mergeCell ref="A4:E4"/>
    <mergeCell ref="E7:E10"/>
    <mergeCell ref="F7:F10"/>
    <mergeCell ref="G7:G10"/>
    <mergeCell ref="A12:A16"/>
    <mergeCell ref="B12:D12"/>
    <mergeCell ref="B13:B16"/>
    <mergeCell ref="C15:D15"/>
    <mergeCell ref="C16:D16"/>
    <mergeCell ref="J8:J9"/>
    <mergeCell ref="C34:D34"/>
    <mergeCell ref="C35:D35"/>
    <mergeCell ref="C36:D36"/>
    <mergeCell ref="C26:D26"/>
    <mergeCell ref="C27:D27"/>
    <mergeCell ref="C28:D28"/>
    <mergeCell ref="C29:D29"/>
    <mergeCell ref="C30:D30"/>
    <mergeCell ref="C31:D31"/>
    <mergeCell ref="C33:D33"/>
    <mergeCell ref="K8:K9"/>
    <mergeCell ref="I4:K4"/>
    <mergeCell ref="C32:D32"/>
    <mergeCell ref="B17:D17"/>
    <mergeCell ref="A18:B36"/>
    <mergeCell ref="C18:D18"/>
    <mergeCell ref="C19:D19"/>
    <mergeCell ref="C20:D20"/>
    <mergeCell ref="C21:D22"/>
    <mergeCell ref="C23:D23"/>
    <mergeCell ref="C24:D24"/>
    <mergeCell ref="C25:D25"/>
    <mergeCell ref="B11:D11"/>
    <mergeCell ref="I6:K6"/>
    <mergeCell ref="I7:K7"/>
    <mergeCell ref="I8:I9"/>
  </mergeCells>
  <conditionalFormatting sqref="F3:F5 E11:F11 E13:F16 E18:F20 E22:F35">
    <cfRule type="containsBlanks" dxfId="1" priority="1">
      <formula>LEN(TRIM(E3))=0</formula>
    </cfRule>
    <cfRule type="cellIs" dxfId="0" priority="2" operator="equal">
      <formula>"Blank"</formula>
    </cfRule>
  </conditionalFormatting>
  <printOptions horizontalCentered="1"/>
  <pageMargins left="0.25" right="0.25" top="0.31" bottom="0.35" header="0.2" footer="0.17"/>
  <pageSetup scale="98" orientation="landscape" r:id="rId1"/>
  <headerFooter>
    <oddFooter>&amp;R&amp;"Arial,Bold"Schedule D</oddFooter>
  </headerFooter>
  <customProperties>
    <customPr name="OrphanNamesChecke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7EA73-F696-4EB2-AA5D-4EC9354F34B9}">
  <sheetPr>
    <pageSetUpPr fitToPage="1"/>
  </sheetPr>
  <dimension ref="A1:U56"/>
  <sheetViews>
    <sheetView workbookViewId="0">
      <selection activeCell="B23" sqref="B23"/>
    </sheetView>
  </sheetViews>
  <sheetFormatPr defaultColWidth="8.7109375" defaultRowHeight="15" x14ac:dyDescent="0.25"/>
  <cols>
    <col min="1" max="1" width="4.140625" style="461" customWidth="1"/>
    <col min="2" max="2" width="15.85546875" style="461" customWidth="1"/>
    <col min="3" max="3" width="8.7109375" style="461"/>
    <col min="4" max="4" width="15.5703125" style="461" customWidth="1"/>
    <col min="5" max="7" width="8.7109375" style="461"/>
    <col min="8" max="8" width="17.7109375" style="461" customWidth="1"/>
    <col min="9" max="12" width="8.7109375" style="461"/>
    <col min="13" max="13" width="0" style="461" hidden="1" customWidth="1"/>
    <col min="14" max="14" width="17.140625" style="461" customWidth="1"/>
    <col min="15" max="15" width="17.85546875" style="461" customWidth="1"/>
    <col min="16" max="16" width="18" style="461" customWidth="1"/>
    <col min="17" max="17" width="12.42578125" style="461" customWidth="1"/>
    <col min="18" max="16384" width="8.7109375" style="461"/>
  </cols>
  <sheetData>
    <row r="1" spans="1:21" x14ac:dyDescent="0.25">
      <c r="A1" s="869" t="s">
        <v>594</v>
      </c>
      <c r="B1" s="869"/>
      <c r="C1" s="869"/>
      <c r="D1" s="869"/>
      <c r="E1" s="869"/>
      <c r="F1" s="869"/>
      <c r="G1" s="869"/>
      <c r="H1" s="869"/>
      <c r="I1" s="869"/>
    </row>
    <row r="2" spans="1:21" ht="6.6" customHeight="1" x14ac:dyDescent="0.25"/>
    <row r="3" spans="1:21" x14ac:dyDescent="0.25">
      <c r="A3" s="870" t="s">
        <v>595</v>
      </c>
      <c r="B3" s="870"/>
      <c r="C3" s="870"/>
      <c r="D3" s="870"/>
      <c r="E3" s="870"/>
      <c r="F3" s="870"/>
      <c r="G3" s="870"/>
      <c r="H3" s="870"/>
      <c r="I3" s="870"/>
      <c r="K3" s="473"/>
    </row>
    <row r="4" spans="1:21" x14ac:dyDescent="0.25">
      <c r="K4" s="473"/>
    </row>
    <row r="5" spans="1:21" ht="42.6" customHeight="1" x14ac:dyDescent="0.25">
      <c r="A5" s="871" t="str">
        <f>CONCATENATE("WHEREAS, Nebraska Revised Statute 77-1632 and 77-1633 provides that the Governing Body of ",'Basic Data Input'!B8," passes by a majority vote a resolution or ordinance setting the tax request; and")</f>
        <v>WHEREAS, Nebraska Revised Statute 77-1632 and 77-1633 provides that the Governing Body of __________________________________ passes by a majority vote a resolution or ordinance setting the tax request; and</v>
      </c>
      <c r="B5" s="871"/>
      <c r="C5" s="871"/>
      <c r="D5" s="871"/>
      <c r="E5" s="871"/>
      <c r="F5" s="871"/>
      <c r="G5" s="871"/>
      <c r="H5" s="871"/>
      <c r="I5" s="871"/>
      <c r="L5" s="465"/>
      <c r="M5" s="465"/>
      <c r="N5" s="465"/>
      <c r="O5" s="465"/>
      <c r="P5" s="465"/>
      <c r="Q5" s="465"/>
      <c r="R5" s="465"/>
      <c r="S5" s="465"/>
      <c r="T5" s="465"/>
      <c r="U5" s="465"/>
    </row>
    <row r="6" spans="1:21" ht="6.95" customHeight="1" x14ac:dyDescent="0.25"/>
    <row r="7" spans="1:21" ht="31.5" customHeight="1" x14ac:dyDescent="0.25">
      <c r="A7" s="871" t="s">
        <v>596</v>
      </c>
      <c r="B7" s="871"/>
      <c r="C7" s="871"/>
      <c r="D7" s="871"/>
      <c r="E7" s="871"/>
      <c r="F7" s="871"/>
      <c r="G7" s="871"/>
      <c r="H7" s="871"/>
      <c r="I7" s="871"/>
      <c r="L7" s="465"/>
      <c r="M7" s="465"/>
      <c r="N7" s="465"/>
      <c r="O7" s="465"/>
      <c r="P7" s="465"/>
      <c r="Q7" s="465"/>
      <c r="R7" s="465"/>
      <c r="S7" s="465"/>
      <c r="T7" s="465"/>
      <c r="U7" s="465"/>
    </row>
    <row r="8" spans="1:21" ht="6.6" customHeight="1" x14ac:dyDescent="0.25"/>
    <row r="9" spans="1:21" x14ac:dyDescent="0.25">
      <c r="A9" s="461" t="str">
        <f>CONCATENATE("NOW, THEREFORE, the Governing Body of ",'Basic Data Input'!B8, " resolves that:")</f>
        <v>NOW, THEREFORE, the Governing Body of __________________________________ resolves that:</v>
      </c>
    </row>
    <row r="10" spans="1:21" ht="6.95" customHeight="1" x14ac:dyDescent="0.25"/>
    <row r="11" spans="1:21" x14ac:dyDescent="0.25">
      <c r="A11" s="462" t="s">
        <v>597</v>
      </c>
      <c r="B11" s="461" t="s">
        <v>746</v>
      </c>
      <c r="L11" s="462"/>
    </row>
    <row r="12" spans="1:21" ht="9" customHeight="1" x14ac:dyDescent="0.25">
      <c r="A12" s="462"/>
      <c r="L12" s="462"/>
    </row>
    <row r="13" spans="1:21" x14ac:dyDescent="0.25">
      <c r="A13" s="462"/>
      <c r="B13" s="466"/>
      <c r="C13" s="467" t="s">
        <v>606</v>
      </c>
      <c r="D13" s="468">
        <f>'Cover - Page 1'!I11</f>
        <v>0</v>
      </c>
      <c r="L13" s="462"/>
    </row>
    <row r="14" spans="1:21" x14ac:dyDescent="0.25">
      <c r="A14" s="462"/>
      <c r="B14" s="466"/>
      <c r="C14" s="467" t="s">
        <v>607</v>
      </c>
      <c r="D14" s="468">
        <f>'Cover - Page 1'!I12</f>
        <v>0</v>
      </c>
      <c r="L14" s="462"/>
    </row>
    <row r="15" spans="1:21" x14ac:dyDescent="0.25">
      <c r="A15" s="462"/>
      <c r="B15" s="466"/>
      <c r="C15" s="467" t="s">
        <v>608</v>
      </c>
      <c r="D15" s="468">
        <f>'Cover - Page 1'!I13</f>
        <v>0</v>
      </c>
      <c r="L15" s="462"/>
    </row>
    <row r="16" spans="1:21" ht="32.1" customHeight="1" x14ac:dyDescent="0.25">
      <c r="A16" s="462"/>
      <c r="B16" s="874" t="s">
        <v>609</v>
      </c>
      <c r="C16" s="874"/>
      <c r="D16" s="468">
        <f>'Cover - Page 1'!I14</f>
        <v>0</v>
      </c>
      <c r="L16" s="462"/>
    </row>
    <row r="17" spans="1:21" x14ac:dyDescent="0.25">
      <c r="A17" s="463"/>
      <c r="L17" s="463"/>
    </row>
    <row r="18" spans="1:21" x14ac:dyDescent="0.25">
      <c r="A18" s="462" t="s">
        <v>598</v>
      </c>
      <c r="B18" s="461" t="str">
        <f>CONCATENATE("The total assessed value of property differs from last year’s total assessed value by ",ROUND('Special Hearing'!D5*100,2)," percent.")</f>
        <v>The total assessed value of property differs from last year’s total assessed value by 0 percent.</v>
      </c>
      <c r="L18" s="462"/>
      <c r="M18" s="472" t="s">
        <v>599</v>
      </c>
    </row>
    <row r="19" spans="1:21" x14ac:dyDescent="0.25">
      <c r="A19" s="463"/>
      <c r="L19" s="463"/>
    </row>
    <row r="20" spans="1:21" ht="30.6" customHeight="1" x14ac:dyDescent="0.25">
      <c r="A20" s="464" t="s">
        <v>600</v>
      </c>
      <c r="B20" s="871" t="str">
        <f>CONCATENATE("The tax rate which would levy the same amount of property taxes as last year, when multiplied by the new total assessed value of property would be ",'Special Hearing'!E18," per $100 of assessed value.")</f>
        <v>The tax rate which would levy the same amount of property taxes as last year, when multiplied by the new total assessed value of property would be 0 per $100 of assessed value.</v>
      </c>
      <c r="C20" s="871"/>
      <c r="D20" s="871"/>
      <c r="E20" s="871"/>
      <c r="F20" s="871"/>
      <c r="G20" s="871"/>
      <c r="H20" s="871"/>
      <c r="I20" s="871"/>
      <c r="L20" s="464"/>
      <c r="M20" s="465"/>
      <c r="N20" s="465"/>
      <c r="O20" s="465"/>
      <c r="P20" s="465"/>
      <c r="Q20" s="465"/>
      <c r="R20" s="465"/>
      <c r="S20" s="465"/>
      <c r="T20" s="465"/>
      <c r="U20" s="465"/>
    </row>
    <row r="21" spans="1:21" x14ac:dyDescent="0.25">
      <c r="A21" s="463"/>
      <c r="L21" s="463"/>
    </row>
    <row r="22" spans="1:21" ht="30.95" customHeight="1" x14ac:dyDescent="0.25">
      <c r="A22" s="464" t="s">
        <v>601</v>
      </c>
      <c r="B22" s="871" t="str">
        <f>CONCATENATE('Basic Data Input'!B8," proposes to adopt a property tax request that will cause its tax rate to be ",ROUND('Schedule C'!D25,6)," per $100 of assessed value.")</f>
        <v>__________________________________ proposes to adopt a property tax request that will cause its tax rate to be 0 per $100 of assessed value.</v>
      </c>
      <c r="C22" s="871"/>
      <c r="D22" s="871"/>
      <c r="E22" s="871"/>
      <c r="F22" s="871"/>
      <c r="G22" s="871"/>
      <c r="H22" s="871"/>
      <c r="I22" s="871"/>
      <c r="L22" s="464"/>
      <c r="M22" s="465"/>
      <c r="N22" s="465"/>
      <c r="O22" s="465"/>
      <c r="P22" s="465"/>
      <c r="Q22" s="465"/>
      <c r="R22" s="465"/>
      <c r="S22" s="465"/>
      <c r="T22" s="465"/>
      <c r="U22" s="465"/>
    </row>
    <row r="23" spans="1:21" x14ac:dyDescent="0.25">
      <c r="A23" s="463"/>
      <c r="L23" s="463"/>
    </row>
    <row r="24" spans="1:21" ht="48" customHeight="1" x14ac:dyDescent="0.25">
      <c r="A24" s="464" t="s">
        <v>602</v>
      </c>
      <c r="B24" s="871" t="str">
        <f>IFERROR(CONCATENATE("Based on the proposed property tax request and changes in other revenue, the total operating budget of ",'Basic Data Input'!B8," will increase (decrease) last year’s budget by ",ROUND((R39*100),2)," percent."),"ENTER PRIOR YEAR BUDGET OF DISBURSEMENTS AND TRANSFERS IN COLUMN P")</f>
        <v>ENTER PRIOR YEAR BUDGET OF DISBURSEMENTS AND TRANSFERS IN COLUMN P</v>
      </c>
      <c r="C24" s="871"/>
      <c r="D24" s="871"/>
      <c r="E24" s="871"/>
      <c r="F24" s="871"/>
      <c r="G24" s="871"/>
      <c r="H24" s="871"/>
      <c r="I24" s="871"/>
      <c r="K24" s="636" t="s">
        <v>707</v>
      </c>
      <c r="L24" s="464"/>
      <c r="M24" s="465"/>
      <c r="N24" s="465"/>
      <c r="O24" s="465"/>
      <c r="P24" s="465"/>
      <c r="Q24" s="465"/>
      <c r="R24" s="465"/>
      <c r="S24" s="465"/>
      <c r="T24" s="465"/>
      <c r="U24" s="465"/>
    </row>
    <row r="25" spans="1:21" ht="11.1" customHeight="1" x14ac:dyDescent="0.25">
      <c r="A25" s="463"/>
      <c r="L25" s="463"/>
    </row>
    <row r="26" spans="1:21" x14ac:dyDescent="0.25">
      <c r="A26" s="462" t="s">
        <v>603</v>
      </c>
      <c r="B26" s="461" t="s">
        <v>750</v>
      </c>
      <c r="L26" s="462"/>
      <c r="N26" s="637" t="s">
        <v>702</v>
      </c>
    </row>
    <row r="27" spans="1:21" ht="36.75" x14ac:dyDescent="0.25">
      <c r="A27" s="463"/>
      <c r="N27" s="638" t="s">
        <v>271</v>
      </c>
      <c r="O27" s="639" t="s">
        <v>747</v>
      </c>
      <c r="P27" s="639" t="s">
        <v>748</v>
      </c>
      <c r="Q27" s="639" t="s">
        <v>705</v>
      </c>
      <c r="R27" s="639" t="s">
        <v>706</v>
      </c>
    </row>
    <row r="28" spans="1:21" x14ac:dyDescent="0.25">
      <c r="A28" s="469" t="s">
        <v>704</v>
      </c>
      <c r="B28" s="470"/>
      <c r="C28" s="470"/>
      <c r="D28" s="470"/>
      <c r="E28" s="470"/>
      <c r="F28" s="470"/>
      <c r="G28" s="470"/>
      <c r="H28" s="470"/>
      <c r="N28" s="640" t="s">
        <v>2</v>
      </c>
      <c r="O28" s="641">
        <f>'2026-2027 Budgeted - Page 2'!H6</f>
        <v>0</v>
      </c>
      <c r="P28" s="648">
        <v>0</v>
      </c>
      <c r="Q28" s="641">
        <f>O28-P28</f>
        <v>0</v>
      </c>
      <c r="R28" s="642" t="str">
        <f>IFERROR(Q28/P28,"")</f>
        <v/>
      </c>
    </row>
    <row r="29" spans="1:21" x14ac:dyDescent="0.25">
      <c r="A29" s="471"/>
      <c r="B29" s="470"/>
      <c r="C29" s="470"/>
      <c r="D29" s="470"/>
      <c r="E29" s="470"/>
      <c r="F29" s="470"/>
      <c r="G29" s="470"/>
      <c r="H29" s="470"/>
      <c r="N29" s="640" t="s">
        <v>5</v>
      </c>
      <c r="O29" s="641">
        <f>'2026-2027 Budgeted - Page 2'!H7</f>
        <v>0</v>
      </c>
      <c r="P29" s="648">
        <v>0</v>
      </c>
      <c r="Q29" s="641">
        <f t="shared" ref="Q29:Q38" si="0">O29-P29</f>
        <v>0</v>
      </c>
      <c r="R29" s="642" t="str">
        <f t="shared" ref="R29:R39" si="1">IFERROR(Q29/P29,"")</f>
        <v/>
      </c>
    </row>
    <row r="30" spans="1:21" x14ac:dyDescent="0.25">
      <c r="A30" s="876" t="s">
        <v>604</v>
      </c>
      <c r="B30" s="876"/>
      <c r="C30" s="876"/>
      <c r="D30" s="470"/>
      <c r="E30" s="875" t="s">
        <v>605</v>
      </c>
      <c r="F30" s="875"/>
      <c r="G30" s="875"/>
      <c r="H30" s="470"/>
      <c r="N30" s="640" t="s">
        <v>6</v>
      </c>
      <c r="O30" s="641">
        <f>'2026-2027 Budgeted - Page 2'!H8</f>
        <v>0</v>
      </c>
      <c r="P30" s="648">
        <v>0</v>
      </c>
      <c r="Q30" s="641">
        <f t="shared" si="0"/>
        <v>0</v>
      </c>
      <c r="R30" s="642" t="str">
        <f t="shared" si="1"/>
        <v/>
      </c>
    </row>
    <row r="31" spans="1:21" ht="21.75" customHeight="1" x14ac:dyDescent="0.25">
      <c r="A31" s="873"/>
      <c r="B31" s="873"/>
      <c r="C31" s="873"/>
      <c r="D31" s="470"/>
      <c r="E31" s="873"/>
      <c r="F31" s="873"/>
      <c r="G31" s="873"/>
      <c r="H31" s="470"/>
      <c r="N31" s="640" t="s">
        <v>7</v>
      </c>
      <c r="O31" s="641">
        <f>'2026-2027 Budgeted - Page 2'!H9</f>
        <v>0</v>
      </c>
      <c r="P31" s="648">
        <v>0</v>
      </c>
      <c r="Q31" s="641">
        <f t="shared" si="0"/>
        <v>0</v>
      </c>
      <c r="R31" s="642" t="str">
        <f t="shared" si="1"/>
        <v/>
      </c>
    </row>
    <row r="32" spans="1:21" ht="21.75" customHeight="1" x14ac:dyDescent="0.25">
      <c r="A32" s="873"/>
      <c r="B32" s="873"/>
      <c r="C32" s="873"/>
      <c r="D32" s="470"/>
      <c r="E32" s="873"/>
      <c r="F32" s="873"/>
      <c r="G32" s="873"/>
      <c r="H32" s="470"/>
      <c r="N32" s="640" t="s">
        <v>8</v>
      </c>
      <c r="O32" s="641">
        <f>'2026-2027 Budgeted - Page 2'!H10</f>
        <v>0</v>
      </c>
      <c r="P32" s="648">
        <v>0</v>
      </c>
      <c r="Q32" s="641">
        <f t="shared" si="0"/>
        <v>0</v>
      </c>
      <c r="R32" s="642" t="str">
        <f t="shared" si="1"/>
        <v/>
      </c>
    </row>
    <row r="33" spans="1:18" ht="21.75" customHeight="1" x14ac:dyDescent="0.25">
      <c r="A33" s="873"/>
      <c r="B33" s="873"/>
      <c r="C33" s="873"/>
      <c r="D33" s="470"/>
      <c r="E33" s="873"/>
      <c r="F33" s="873"/>
      <c r="G33" s="873"/>
      <c r="H33" s="470"/>
      <c r="N33" s="640" t="s">
        <v>9</v>
      </c>
      <c r="O33" s="641">
        <f>'2026-2027 Budgeted - Page 2'!H11</f>
        <v>0</v>
      </c>
      <c r="P33" s="648">
        <v>0</v>
      </c>
      <c r="Q33" s="641">
        <f t="shared" si="0"/>
        <v>0</v>
      </c>
      <c r="R33" s="642" t="str">
        <f t="shared" si="1"/>
        <v/>
      </c>
    </row>
    <row r="34" spans="1:18" ht="21.75" customHeight="1" x14ac:dyDescent="0.25">
      <c r="A34" s="873"/>
      <c r="B34" s="873"/>
      <c r="C34" s="873"/>
      <c r="D34" s="470"/>
      <c r="E34" s="873"/>
      <c r="F34" s="873"/>
      <c r="G34" s="873"/>
      <c r="H34" s="470"/>
      <c r="N34" s="640" t="s">
        <v>3</v>
      </c>
      <c r="O34" s="641">
        <f>'2026-2027 Budgeted - Page 2'!H12</f>
        <v>0</v>
      </c>
      <c r="P34" s="648">
        <v>0</v>
      </c>
      <c r="Q34" s="641">
        <f t="shared" si="0"/>
        <v>0</v>
      </c>
      <c r="R34" s="642" t="str">
        <f t="shared" si="1"/>
        <v/>
      </c>
    </row>
    <row r="35" spans="1:18" ht="21.75" customHeight="1" x14ac:dyDescent="0.25">
      <c r="A35" s="873"/>
      <c r="B35" s="873"/>
      <c r="C35" s="873"/>
      <c r="D35" s="470"/>
      <c r="E35" s="873"/>
      <c r="F35" s="873"/>
      <c r="G35" s="873"/>
      <c r="H35" s="470"/>
      <c r="N35" s="640" t="s">
        <v>4</v>
      </c>
      <c r="O35" s="641">
        <f>'2026-2027 Budgeted - Page 2'!H13</f>
        <v>0</v>
      </c>
      <c r="P35" s="648">
        <v>0</v>
      </c>
      <c r="Q35" s="641">
        <f t="shared" si="0"/>
        <v>0</v>
      </c>
      <c r="R35" s="642" t="str">
        <f t="shared" si="1"/>
        <v/>
      </c>
    </row>
    <row r="36" spans="1:18" ht="21.75" customHeight="1" x14ac:dyDescent="0.25">
      <c r="A36" s="873"/>
      <c r="B36" s="873"/>
      <c r="C36" s="873"/>
      <c r="D36" s="470"/>
      <c r="E36" s="873"/>
      <c r="F36" s="873"/>
      <c r="G36" s="873"/>
      <c r="H36" s="470"/>
      <c r="N36" s="643" t="s">
        <v>280</v>
      </c>
      <c r="O36" s="641">
        <f>'2026-2027 Budgeted - Page 2'!H14</f>
        <v>0</v>
      </c>
      <c r="P36" s="648">
        <v>0</v>
      </c>
      <c r="Q36" s="641">
        <f t="shared" si="0"/>
        <v>0</v>
      </c>
      <c r="R36" s="642" t="str">
        <f t="shared" si="1"/>
        <v/>
      </c>
    </row>
    <row r="37" spans="1:18" ht="21.75" customHeight="1" x14ac:dyDescent="0.25">
      <c r="A37" s="873"/>
      <c r="B37" s="873"/>
      <c r="C37" s="873"/>
      <c r="D37" s="470"/>
      <c r="E37" s="873"/>
      <c r="F37" s="873"/>
      <c r="G37" s="873"/>
      <c r="H37" s="470"/>
      <c r="N37" s="640" t="s">
        <v>10</v>
      </c>
      <c r="O37" s="641">
        <f>'2026-2027 Budgeted - Page 2'!H15</f>
        <v>0</v>
      </c>
      <c r="P37" s="648">
        <v>0</v>
      </c>
      <c r="Q37" s="641">
        <f t="shared" si="0"/>
        <v>0</v>
      </c>
      <c r="R37" s="642" t="str">
        <f t="shared" si="1"/>
        <v/>
      </c>
    </row>
    <row r="38" spans="1:18" x14ac:dyDescent="0.25">
      <c r="A38" s="470"/>
      <c r="B38" s="470"/>
      <c r="C38" s="470"/>
      <c r="D38" s="470"/>
      <c r="E38" s="470"/>
      <c r="F38" s="470"/>
      <c r="G38" s="470"/>
      <c r="H38" s="470"/>
      <c r="N38" s="640" t="s">
        <v>279</v>
      </c>
      <c r="O38" s="641">
        <f>'2026-2027 Budgeted - Page 2'!H16</f>
        <v>0</v>
      </c>
      <c r="P38" s="648">
        <v>0</v>
      </c>
      <c r="Q38" s="641">
        <f t="shared" si="0"/>
        <v>0</v>
      </c>
      <c r="R38" s="642" t="str">
        <f t="shared" si="1"/>
        <v/>
      </c>
    </row>
    <row r="39" spans="1:18" x14ac:dyDescent="0.25">
      <c r="A39" s="470" t="s">
        <v>751</v>
      </c>
      <c r="B39" s="470"/>
      <c r="C39" s="470"/>
      <c r="D39" s="470"/>
      <c r="E39" s="470"/>
      <c r="F39" s="470"/>
      <c r="G39" s="470"/>
      <c r="H39" s="470"/>
      <c r="N39" s="644" t="s">
        <v>703</v>
      </c>
      <c r="O39" s="645">
        <f>SUM(O28:O38)</f>
        <v>0</v>
      </c>
      <c r="P39" s="645">
        <f t="shared" ref="P39:Q39" si="2">SUM(P28:P38)</f>
        <v>0</v>
      </c>
      <c r="Q39" s="645">
        <f t="shared" si="2"/>
        <v>0</v>
      </c>
      <c r="R39" s="646" t="str">
        <f t="shared" si="1"/>
        <v/>
      </c>
    </row>
    <row r="40" spans="1:18" x14ac:dyDescent="0.25">
      <c r="N40" s="647" t="s">
        <v>749</v>
      </c>
    </row>
    <row r="43" spans="1:18" ht="39.950000000000003" customHeight="1" x14ac:dyDescent="0.25">
      <c r="A43" s="872" t="s">
        <v>610</v>
      </c>
      <c r="B43" s="872"/>
      <c r="C43" s="872"/>
      <c r="D43" s="872"/>
      <c r="E43" s="872"/>
      <c r="F43" s="872"/>
      <c r="G43" s="872"/>
      <c r="H43" s="872"/>
      <c r="I43" s="872"/>
    </row>
    <row r="44" spans="1:18" ht="47.45" customHeight="1" x14ac:dyDescent="0.25">
      <c r="A44" s="868" t="s">
        <v>616</v>
      </c>
      <c r="B44" s="868"/>
      <c r="C44" s="868"/>
      <c r="D44" s="868"/>
      <c r="E44" s="868"/>
      <c r="F44" s="868"/>
      <c r="G44" s="868"/>
      <c r="H44" s="868"/>
      <c r="I44" s="868"/>
    </row>
    <row r="55" ht="38.25" customHeight="1" x14ac:dyDescent="0.25"/>
    <row r="56" ht="57" customHeight="1" x14ac:dyDescent="0.25"/>
  </sheetData>
  <sheetProtection formatCells="0" formatColumns="0" formatRows="0" insertColumns="0" insertRows="0"/>
  <mergeCells count="26">
    <mergeCell ref="B22:I22"/>
    <mergeCell ref="E30:G30"/>
    <mergeCell ref="A36:C36"/>
    <mergeCell ref="A37:C37"/>
    <mergeCell ref="B24:I24"/>
    <mergeCell ref="A30:C30"/>
    <mergeCell ref="A31:C31"/>
    <mergeCell ref="A32:C32"/>
    <mergeCell ref="E31:G31"/>
    <mergeCell ref="E32:G32"/>
    <mergeCell ref="A44:I44"/>
    <mergeCell ref="A1:I1"/>
    <mergeCell ref="A3:I3"/>
    <mergeCell ref="A5:I5"/>
    <mergeCell ref="A7:I7"/>
    <mergeCell ref="B20:I20"/>
    <mergeCell ref="A43:I43"/>
    <mergeCell ref="A33:C33"/>
    <mergeCell ref="A34:C34"/>
    <mergeCell ref="A35:C35"/>
    <mergeCell ref="E33:G33"/>
    <mergeCell ref="E34:G34"/>
    <mergeCell ref="E35:G35"/>
    <mergeCell ref="E36:G36"/>
    <mergeCell ref="E37:G37"/>
    <mergeCell ref="B16:C16"/>
  </mergeCells>
  <pageMargins left="0.7" right="0.7" top="0.75" bottom="0.75" header="0.3" footer="0.3"/>
  <pageSetup scale="95" orientation="portrait" r:id="rId1"/>
  <customProperties>
    <customPr name="OrphanNamesChecke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B42"/>
  <sheetViews>
    <sheetView workbookViewId="0">
      <selection activeCell="A4" sqref="A4:G4"/>
    </sheetView>
  </sheetViews>
  <sheetFormatPr defaultColWidth="9.140625" defaultRowHeight="12.75" x14ac:dyDescent="0.2"/>
  <cols>
    <col min="1" max="1" width="21.5703125" style="19" customWidth="1"/>
    <col min="2" max="5" width="16.5703125" style="19" customWidth="1"/>
    <col min="6" max="6" width="19.5703125" style="19" customWidth="1"/>
    <col min="7" max="7" width="17.85546875" style="19" customWidth="1"/>
    <col min="8" max="8" width="2.5703125" style="19" customWidth="1"/>
    <col min="9" max="9" width="18.5703125" style="19" customWidth="1"/>
    <col min="10" max="10" width="9.140625" style="19"/>
    <col min="11" max="11" width="3.42578125" style="19" customWidth="1"/>
    <col min="12" max="12" width="18.5703125" style="19" customWidth="1"/>
    <col min="13" max="13" width="20.140625" style="19" customWidth="1"/>
    <col min="14" max="14" width="9.5703125" style="19" customWidth="1"/>
    <col min="15" max="15" width="12.42578125" style="19" customWidth="1"/>
    <col min="16" max="16384" width="9.140625" style="19"/>
  </cols>
  <sheetData>
    <row r="1" spans="1:28" ht="24" thickBot="1" x14ac:dyDescent="0.4">
      <c r="A1" s="880" t="s">
        <v>49</v>
      </c>
      <c r="B1" s="881"/>
      <c r="C1" s="881"/>
      <c r="D1" s="881"/>
      <c r="E1" s="881"/>
      <c r="F1" s="881"/>
      <c r="G1" s="882"/>
      <c r="H1" s="403"/>
      <c r="I1" s="403"/>
      <c r="K1" s="147"/>
      <c r="L1" s="147"/>
      <c r="M1" s="147"/>
      <c r="N1" s="147"/>
      <c r="O1" s="147"/>
      <c r="P1" s="147"/>
      <c r="Q1" s="147"/>
      <c r="R1" s="147"/>
      <c r="S1" s="147"/>
      <c r="T1" s="147"/>
      <c r="U1" s="147"/>
      <c r="V1" s="147"/>
      <c r="W1" s="147"/>
      <c r="X1" s="147"/>
      <c r="Y1" s="147"/>
      <c r="Z1" s="147"/>
      <c r="AA1" s="147"/>
      <c r="AB1" s="147"/>
    </row>
    <row r="2" spans="1:28" ht="20.100000000000001" customHeight="1" x14ac:dyDescent="0.3">
      <c r="A2" s="883" t="str">
        <f>CONCATENATE('Basic Data Input'!B8," (",'Basic Data Input'!B7,") in ",'Basic Data Input'!B9," County, Nebraska")</f>
        <v>__________________________________ (__-____) in ______________________________ County, Nebraska</v>
      </c>
      <c r="B2" s="883"/>
      <c r="C2" s="883"/>
      <c r="D2" s="883"/>
      <c r="E2" s="883"/>
      <c r="F2" s="883"/>
      <c r="G2" s="883"/>
      <c r="H2" s="28"/>
      <c r="I2" s="28"/>
      <c r="L2" s="147"/>
      <c r="M2" s="147"/>
      <c r="N2" s="233" t="s">
        <v>441</v>
      </c>
      <c r="O2" s="147"/>
      <c r="P2" s="147"/>
      <c r="Q2" s="147"/>
      <c r="R2" s="147"/>
      <c r="S2" s="147"/>
      <c r="T2" s="147"/>
      <c r="U2" s="147"/>
      <c r="V2" s="147"/>
      <c r="W2" s="147"/>
      <c r="X2" s="147"/>
      <c r="Y2" s="147"/>
      <c r="Z2" s="147"/>
      <c r="AA2" s="147"/>
      <c r="AB2" s="147"/>
    </row>
    <row r="3" spans="1:28" x14ac:dyDescent="0.2">
      <c r="K3" s="886" t="s">
        <v>442</v>
      </c>
      <c r="L3" s="886"/>
      <c r="M3" s="886"/>
      <c r="N3" s="886"/>
      <c r="O3" s="886"/>
      <c r="P3" s="886"/>
      <c r="Q3" s="886"/>
      <c r="R3" s="886"/>
      <c r="S3" s="147"/>
      <c r="T3" s="147"/>
      <c r="U3" s="147"/>
      <c r="V3" s="147"/>
      <c r="W3" s="147"/>
      <c r="X3" s="147"/>
      <c r="Y3" s="147"/>
      <c r="Z3" s="147"/>
      <c r="AA3" s="147"/>
      <c r="AB3" s="147"/>
    </row>
    <row r="4" spans="1:28" ht="80.099999999999994" customHeight="1" x14ac:dyDescent="0.2">
      <c r="A4" s="890" t="str">
        <f>CONCATENATE("PUBLIC NOTICE is hereby given, in compliance with the provisions of State Statute Sections 13-501 to 13-513, that the governing body will meet on the ",'Basic Data Input'!B18," day of ",'Basic Data Input'!B19,", ",'Basic Data Input'!B20," at ",'Basic Data Input'!B21," o'clock, ",'Basic Data Input'!B22,", at ",'Basic Data Input'!B23," for the purpose of hearing support, opposition, criticism, suggestions or observations of taxpayers relating to the following proposed budget and to consider amendments relative thereto.  The budget detail is available at the office of the"," Clerk/Secretary during regular business hours."," For more information on statewide receipts and expenditures, and to compare cost per pupil and performance to other school districts, go to: https://nep.education.ne.gov")</f>
        <v>PUBLIC NOTICE is hereby given, in compliance with the provisions of State Statute Sections 13-501 to 13-513, that the governing body will meet on the  day of , 2026 at  o'clock, , at  for the purpose of hearing support, opposition, criticism, suggestions or observations of taxpayers relating to the following proposed budget and to consider amendments relative thereto.  The budget detail is available at the office of the Clerk/Secretary during regular business hours. For more information on statewide receipts and expenditures, and to compare cost per pupil and performance to other school districts, go to: https://nep.education.ne.gov</v>
      </c>
      <c r="B4" s="890"/>
      <c r="C4" s="890"/>
      <c r="D4" s="890"/>
      <c r="E4" s="890"/>
      <c r="F4" s="890"/>
      <c r="G4" s="890"/>
      <c r="K4" s="879" t="s">
        <v>465</v>
      </c>
      <c r="L4" s="879"/>
      <c r="M4" s="879"/>
      <c r="N4" s="879"/>
      <c r="O4" s="879"/>
      <c r="P4" s="879"/>
      <c r="Q4" s="879"/>
      <c r="R4" s="879"/>
      <c r="S4" s="147"/>
      <c r="T4" s="147"/>
      <c r="U4" s="147"/>
      <c r="V4" s="147"/>
      <c r="W4" s="147"/>
      <c r="X4" s="147"/>
      <c r="Y4" s="147"/>
      <c r="Z4" s="147"/>
      <c r="AA4" s="147"/>
      <c r="AB4" s="147"/>
    </row>
    <row r="5" spans="1:28" x14ac:dyDescent="0.2">
      <c r="K5" s="27" t="s">
        <v>443</v>
      </c>
      <c r="L5" s="147"/>
      <c r="M5" s="147"/>
      <c r="N5" s="147"/>
      <c r="O5" s="147"/>
      <c r="P5" s="147"/>
      <c r="Q5" s="147"/>
      <c r="R5" s="147"/>
      <c r="S5" s="147"/>
      <c r="T5" s="147"/>
      <c r="U5" s="147"/>
      <c r="V5" s="147"/>
      <c r="W5" s="147"/>
      <c r="X5" s="147"/>
      <c r="Y5" s="147"/>
      <c r="Z5" s="147"/>
      <c r="AA5" s="147"/>
      <c r="AB5" s="147"/>
    </row>
    <row r="6" spans="1:28" ht="45" customHeight="1" x14ac:dyDescent="0.2">
      <c r="A6" s="29"/>
      <c r="B6" s="30" t="s">
        <v>50</v>
      </c>
      <c r="C6" s="30" t="s">
        <v>51</v>
      </c>
      <c r="D6" s="30" t="s">
        <v>52</v>
      </c>
      <c r="E6" s="888" t="s">
        <v>262</v>
      </c>
      <c r="F6" s="884" t="s">
        <v>263</v>
      </c>
      <c r="G6" s="888" t="s">
        <v>561</v>
      </c>
      <c r="K6" s="879" t="s">
        <v>612</v>
      </c>
      <c r="L6" s="879"/>
      <c r="M6" s="879"/>
      <c r="N6" s="879"/>
      <c r="O6" s="879"/>
      <c r="P6" s="879"/>
      <c r="Q6" s="879"/>
      <c r="R6" s="879"/>
      <c r="S6" s="147"/>
      <c r="T6" s="147"/>
      <c r="U6" s="147"/>
      <c r="V6" s="147"/>
      <c r="W6" s="147"/>
      <c r="X6" s="147"/>
      <c r="Y6" s="147"/>
      <c r="Z6" s="147"/>
      <c r="AA6" s="147"/>
      <c r="AB6" s="147"/>
    </row>
    <row r="7" spans="1:28" ht="30" customHeight="1" x14ac:dyDescent="0.2">
      <c r="A7" s="402" t="s">
        <v>54</v>
      </c>
      <c r="B7" s="143" t="s">
        <v>752</v>
      </c>
      <c r="C7" s="143" t="s">
        <v>753</v>
      </c>
      <c r="D7" s="143" t="s">
        <v>754</v>
      </c>
      <c r="E7" s="889"/>
      <c r="F7" s="885"/>
      <c r="G7" s="889"/>
      <c r="I7" s="31"/>
      <c r="K7" s="234"/>
      <c r="L7" s="147"/>
      <c r="M7" s="147"/>
      <c r="N7" s="147"/>
      <c r="O7" s="147"/>
      <c r="P7" s="147"/>
      <c r="Q7" s="147"/>
      <c r="R7" s="147"/>
      <c r="S7" s="147"/>
      <c r="T7" s="147"/>
      <c r="U7" s="147"/>
      <c r="V7" s="147"/>
      <c r="W7" s="147"/>
      <c r="X7" s="147"/>
      <c r="Y7" s="147"/>
      <c r="Z7" s="147"/>
      <c r="AA7" s="147"/>
      <c r="AB7" s="147"/>
    </row>
    <row r="8" spans="1:28" ht="18" customHeight="1" x14ac:dyDescent="0.2">
      <c r="A8" s="32" t="s">
        <v>2</v>
      </c>
      <c r="B8" s="33">
        <f>'2024-2025 Actual - Page 4'!H6</f>
        <v>0</v>
      </c>
      <c r="C8" s="33">
        <f>'2025-2026 Actual-Est - Page 3'!H6</f>
        <v>0</v>
      </c>
      <c r="D8" s="33">
        <f>'2026-2027 Budgeted - Page 2'!H6</f>
        <v>0</v>
      </c>
      <c r="E8" s="33">
        <f>'2026-2027 Budgeted - Page 2'!I6</f>
        <v>0</v>
      </c>
      <c r="F8" s="33">
        <f>'2026-2027 Budgeted - Page 2'!C6</f>
        <v>0</v>
      </c>
      <c r="G8" s="33">
        <f>'2026-2027 Budgeted - Page 2'!F23</f>
        <v>0</v>
      </c>
      <c r="I8" s="31"/>
      <c r="K8" s="887" t="s">
        <v>444</v>
      </c>
      <c r="L8" s="887"/>
      <c r="M8" s="887"/>
      <c r="N8" s="887"/>
      <c r="O8" s="887"/>
      <c r="P8" s="887"/>
      <c r="Q8" s="887"/>
      <c r="R8" s="887"/>
      <c r="S8" s="147"/>
      <c r="T8" s="147"/>
      <c r="U8" s="147"/>
      <c r="V8" s="147"/>
      <c r="W8" s="147"/>
      <c r="X8" s="147"/>
      <c r="Y8" s="147"/>
      <c r="Z8" s="147"/>
      <c r="AA8" s="147"/>
      <c r="AB8" s="147"/>
    </row>
    <row r="9" spans="1:28" ht="18" customHeight="1" x14ac:dyDescent="0.2">
      <c r="A9" s="32" t="s">
        <v>5</v>
      </c>
      <c r="B9" s="33">
        <f>'2024-2025 Actual - Page 4'!H7</f>
        <v>0</v>
      </c>
      <c r="C9" s="33">
        <f>'2025-2026 Actual-Est - Page 3'!H7</f>
        <v>0</v>
      </c>
      <c r="D9" s="33">
        <f>'2026-2027 Budgeted - Page 2'!H7</f>
        <v>0</v>
      </c>
      <c r="E9" s="34"/>
      <c r="F9" s="33">
        <f>'2026-2027 Budgeted - Page 2'!C7</f>
        <v>0</v>
      </c>
      <c r="G9" s="34"/>
      <c r="I9" s="31"/>
      <c r="K9" s="879" t="s">
        <v>445</v>
      </c>
      <c r="L9" s="879"/>
      <c r="M9" s="879"/>
      <c r="N9" s="879"/>
      <c r="O9" s="879"/>
      <c r="P9" s="879"/>
      <c r="Q9" s="879"/>
      <c r="R9" s="879"/>
      <c r="S9" s="147"/>
      <c r="T9" s="147"/>
      <c r="U9" s="147"/>
      <c r="V9" s="147"/>
      <c r="W9" s="147"/>
      <c r="X9" s="147"/>
      <c r="Y9" s="147"/>
      <c r="Z9" s="147"/>
      <c r="AA9" s="147"/>
      <c r="AB9" s="147"/>
    </row>
    <row r="10" spans="1:28" ht="18" customHeight="1" x14ac:dyDescent="0.2">
      <c r="A10" s="32" t="s">
        <v>6</v>
      </c>
      <c r="B10" s="33">
        <f>'2024-2025 Actual - Page 4'!H8</f>
        <v>0</v>
      </c>
      <c r="C10" s="33">
        <f>'2025-2026 Actual-Est - Page 3'!H8</f>
        <v>0</v>
      </c>
      <c r="D10" s="33">
        <f>'2026-2027 Budgeted - Page 2'!H8</f>
        <v>0</v>
      </c>
      <c r="E10" s="33">
        <f>'2026-2027 Budgeted - Page 2'!I8</f>
        <v>0</v>
      </c>
      <c r="F10" s="33">
        <f>'2026-2027 Budgeted - Page 2'!C8</f>
        <v>0</v>
      </c>
      <c r="G10" s="34"/>
      <c r="I10" s="31"/>
      <c r="K10" s="879"/>
      <c r="L10" s="879"/>
      <c r="M10" s="879"/>
      <c r="N10" s="879"/>
      <c r="O10" s="879"/>
      <c r="P10" s="879"/>
      <c r="Q10" s="879"/>
      <c r="R10" s="879"/>
      <c r="S10" s="147"/>
      <c r="T10" s="147"/>
      <c r="U10" s="147"/>
      <c r="V10" s="147"/>
      <c r="W10" s="147"/>
      <c r="X10" s="147"/>
      <c r="Y10" s="147"/>
      <c r="Z10" s="147"/>
      <c r="AA10" s="147"/>
      <c r="AB10" s="147"/>
    </row>
    <row r="11" spans="1:28" ht="18" customHeight="1" x14ac:dyDescent="0.2">
      <c r="A11" s="32" t="s">
        <v>7</v>
      </c>
      <c r="B11" s="33">
        <f>'2024-2025 Actual - Page 4'!H9</f>
        <v>0</v>
      </c>
      <c r="C11" s="33">
        <f>'2025-2026 Actual-Est - Page 3'!H9</f>
        <v>0</v>
      </c>
      <c r="D11" s="33">
        <f>'2026-2027 Budgeted - Page 2'!H9</f>
        <v>0</v>
      </c>
      <c r="E11" s="34"/>
      <c r="F11" s="33">
        <f>'2026-2027 Budgeted - Page 2'!C9</f>
        <v>0</v>
      </c>
      <c r="G11" s="34"/>
      <c r="K11" s="879"/>
      <c r="L11" s="879"/>
      <c r="M11" s="879"/>
      <c r="N11" s="879"/>
      <c r="O11" s="879"/>
      <c r="P11" s="879"/>
      <c r="Q11" s="879"/>
      <c r="R11" s="879"/>
      <c r="S11" s="147"/>
      <c r="T11" s="147"/>
      <c r="U11" s="147"/>
      <c r="V11" s="147"/>
      <c r="W11" s="147"/>
      <c r="X11" s="147"/>
      <c r="Y11" s="147"/>
      <c r="Z11" s="147"/>
      <c r="AA11" s="147"/>
      <c r="AB11" s="147"/>
    </row>
    <row r="12" spans="1:28" ht="18" customHeight="1" x14ac:dyDescent="0.2">
      <c r="A12" s="32" t="s">
        <v>8</v>
      </c>
      <c r="B12" s="33">
        <f>'2024-2025 Actual - Page 4'!H10</f>
        <v>0</v>
      </c>
      <c r="C12" s="33">
        <f>'2025-2026 Actual-Est - Page 3'!H10</f>
        <v>0</v>
      </c>
      <c r="D12" s="33">
        <f>'2026-2027 Budgeted - Page 2'!H10</f>
        <v>0</v>
      </c>
      <c r="E12" s="33">
        <f>'2026-2027 Budgeted - Page 2'!I10</f>
        <v>0</v>
      </c>
      <c r="F12" s="33">
        <f>'2026-2027 Budgeted - Page 2'!C10</f>
        <v>0</v>
      </c>
      <c r="G12" s="34"/>
      <c r="K12" s="147"/>
      <c r="L12" s="147"/>
      <c r="M12" s="147"/>
      <c r="N12" s="147"/>
      <c r="O12" s="147"/>
      <c r="P12" s="147"/>
      <c r="Q12" s="147"/>
      <c r="R12" s="147"/>
      <c r="S12" s="147"/>
      <c r="T12" s="147"/>
      <c r="U12" s="147"/>
      <c r="V12" s="147"/>
      <c r="W12" s="147"/>
      <c r="X12" s="147"/>
      <c r="Y12" s="147"/>
      <c r="Z12" s="147"/>
      <c r="AA12" s="147"/>
      <c r="AB12" s="147"/>
    </row>
    <row r="13" spans="1:28" ht="18" customHeight="1" x14ac:dyDescent="0.2">
      <c r="A13" s="32" t="s">
        <v>456</v>
      </c>
      <c r="B13" s="33">
        <f>'2024-2025 Actual - Page 4'!H11</f>
        <v>0</v>
      </c>
      <c r="C13" s="33">
        <f>'2025-2026 Actual-Est - Page 3'!H11</f>
        <v>0</v>
      </c>
      <c r="D13" s="33">
        <f>'2026-2027 Budgeted - Page 2'!H11</f>
        <v>0</v>
      </c>
      <c r="E13" s="33">
        <f>'2026-2027 Budgeted - Page 2'!I11</f>
        <v>0</v>
      </c>
      <c r="F13" s="33">
        <f>'2026-2027 Budgeted - Page 2'!C11</f>
        <v>0</v>
      </c>
      <c r="G13" s="34"/>
      <c r="I13" s="31"/>
      <c r="K13" s="235" t="s">
        <v>446</v>
      </c>
      <c r="L13" s="147"/>
      <c r="M13" s="147"/>
      <c r="N13" s="147"/>
      <c r="O13" s="147"/>
      <c r="P13" s="147"/>
      <c r="Q13" s="147"/>
      <c r="R13" s="147"/>
      <c r="S13" s="147"/>
      <c r="T13" s="147"/>
      <c r="U13" s="147"/>
      <c r="V13" s="147"/>
      <c r="W13" s="147"/>
      <c r="X13" s="147"/>
      <c r="Y13" s="147"/>
      <c r="Z13" s="147"/>
      <c r="AA13" s="147"/>
      <c r="AB13" s="147"/>
    </row>
    <row r="14" spans="1:28" ht="18" customHeight="1" x14ac:dyDescent="0.2">
      <c r="A14" s="32" t="s">
        <v>3</v>
      </c>
      <c r="B14" s="33">
        <f>'2024-2025 Actual - Page 4'!H12</f>
        <v>0</v>
      </c>
      <c r="C14" s="33">
        <f>'2025-2026 Actual-Est - Page 3'!H12</f>
        <v>0</v>
      </c>
      <c r="D14" s="33">
        <f>'2026-2027 Budgeted - Page 2'!H12</f>
        <v>0</v>
      </c>
      <c r="E14" s="33">
        <f>'2026-2027 Budgeted - Page 2'!I12</f>
        <v>0</v>
      </c>
      <c r="F14" s="33">
        <f>'2026-2027 Budgeted - Page 2'!C12</f>
        <v>0</v>
      </c>
      <c r="G14" s="33">
        <f>'2026-2027 Budgeted - Page 2'!G23</f>
        <v>0</v>
      </c>
      <c r="I14" s="405"/>
      <c r="K14" s="237" t="s">
        <v>447</v>
      </c>
      <c r="M14" s="238"/>
      <c r="N14" s="238"/>
      <c r="O14" s="238"/>
      <c r="P14" s="238"/>
      <c r="Q14" s="238"/>
      <c r="R14" s="238"/>
      <c r="S14" s="147"/>
      <c r="T14" s="147"/>
      <c r="U14" s="147"/>
      <c r="V14" s="147"/>
      <c r="W14" s="147"/>
      <c r="X14" s="147"/>
      <c r="Y14" s="147"/>
      <c r="Z14" s="147"/>
      <c r="AA14" s="147"/>
      <c r="AB14" s="147"/>
    </row>
    <row r="15" spans="1:28" ht="18" customHeight="1" x14ac:dyDescent="0.2">
      <c r="A15" s="32" t="s">
        <v>4</v>
      </c>
      <c r="B15" s="33">
        <f>'2024-2025 Actual - Page 4'!H13</f>
        <v>0</v>
      </c>
      <c r="C15" s="33">
        <f>'2025-2026 Actual-Est - Page 3'!H13</f>
        <v>0</v>
      </c>
      <c r="D15" s="33">
        <f>'2026-2027 Budgeted - Page 2'!H13</f>
        <v>0</v>
      </c>
      <c r="E15" s="34"/>
      <c r="F15" s="33">
        <f>'2026-2027 Budgeted - Page 2'!C13</f>
        <v>0</v>
      </c>
      <c r="G15" s="33">
        <f>'2026-2027 Budgeted - Page 2'!H23</f>
        <v>0</v>
      </c>
      <c r="I15" s="405"/>
      <c r="K15" s="236"/>
      <c r="L15" s="878" t="s">
        <v>448</v>
      </c>
      <c r="M15" s="878"/>
      <c r="N15" s="878"/>
      <c r="O15" s="878"/>
      <c r="P15" s="878"/>
      <c r="Q15" s="878"/>
      <c r="R15" s="878"/>
      <c r="S15" s="147"/>
      <c r="T15" s="147"/>
      <c r="U15" s="147"/>
      <c r="V15" s="147"/>
      <c r="W15" s="147"/>
      <c r="X15" s="147"/>
      <c r="Y15" s="147"/>
      <c r="Z15" s="147"/>
      <c r="AA15" s="147"/>
      <c r="AB15" s="147"/>
    </row>
    <row r="16" spans="1:28" ht="32.25" customHeight="1" x14ac:dyDescent="0.2">
      <c r="A16" s="120" t="s">
        <v>280</v>
      </c>
      <c r="B16" s="33">
        <f>'2024-2025 Actual - Page 4'!H14</f>
        <v>0</v>
      </c>
      <c r="C16" s="33">
        <f>'2025-2026 Actual-Est - Page 3'!H14</f>
        <v>0</v>
      </c>
      <c r="D16" s="33">
        <f>'2026-2027 Budgeted - Page 2'!H14</f>
        <v>0</v>
      </c>
      <c r="E16" s="33">
        <f>'2026-2027 Budgeted - Page 2'!I14</f>
        <v>0</v>
      </c>
      <c r="F16" s="33">
        <f>'2026-2027 Budgeted - Page 2'!C14</f>
        <v>0</v>
      </c>
      <c r="G16" s="33">
        <f>'2026-2027 Budgeted - Page 2'!I23</f>
        <v>0</v>
      </c>
      <c r="I16" s="405"/>
      <c r="K16" s="147"/>
      <c r="L16" s="878"/>
      <c r="M16" s="878"/>
      <c r="N16" s="878"/>
      <c r="O16" s="878"/>
      <c r="P16" s="878"/>
      <c r="Q16" s="878"/>
      <c r="R16" s="878"/>
      <c r="S16" s="147"/>
      <c r="T16" s="147"/>
      <c r="U16" s="147"/>
      <c r="V16" s="147"/>
      <c r="W16" s="147"/>
      <c r="X16" s="147"/>
      <c r="Y16" s="147"/>
      <c r="Z16" s="147"/>
      <c r="AA16" s="147"/>
      <c r="AB16" s="147"/>
    </row>
    <row r="17" spans="1:28" ht="18" customHeight="1" x14ac:dyDescent="0.2">
      <c r="A17" s="32" t="s">
        <v>10</v>
      </c>
      <c r="B17" s="33">
        <f>'2024-2025 Actual - Page 4'!H15</f>
        <v>0</v>
      </c>
      <c r="C17" s="33">
        <f>'2025-2026 Actual-Est - Page 3'!H15</f>
        <v>0</v>
      </c>
      <c r="D17" s="33">
        <f>'2026-2027 Budgeted - Page 2'!H15</f>
        <v>0</v>
      </c>
      <c r="E17" s="33">
        <f>'2026-2027 Budgeted - Page 2'!I15</f>
        <v>0</v>
      </c>
      <c r="F17" s="33">
        <f>'2026-2027 Budgeted - Page 2'!C15</f>
        <v>0</v>
      </c>
      <c r="G17" s="34"/>
      <c r="K17" s="237" t="s">
        <v>449</v>
      </c>
      <c r="M17" s="239"/>
      <c r="N17" s="239"/>
      <c r="O17" s="239"/>
      <c r="P17" s="239"/>
      <c r="Q17" s="239"/>
      <c r="R17" s="239"/>
      <c r="S17" s="147"/>
      <c r="T17" s="147"/>
      <c r="U17" s="147"/>
      <c r="V17" s="147"/>
      <c r="W17" s="147"/>
      <c r="X17" s="147"/>
      <c r="Y17" s="147"/>
      <c r="Z17" s="147"/>
      <c r="AA17" s="147"/>
      <c r="AB17" s="147"/>
    </row>
    <row r="18" spans="1:28" ht="18" customHeight="1" x14ac:dyDescent="0.2">
      <c r="A18" s="32" t="s">
        <v>279</v>
      </c>
      <c r="B18" s="33">
        <f>'2024-2025 Actual - Page 4'!H16</f>
        <v>0</v>
      </c>
      <c r="C18" s="33">
        <f>'2025-2026 Actual-Est - Page 3'!H16</f>
        <v>0</v>
      </c>
      <c r="D18" s="33">
        <f>'2026-2027 Budgeted - Page 2'!H16</f>
        <v>0</v>
      </c>
      <c r="E18" s="33">
        <f>'2026-2027 Budgeted - Page 2'!I16</f>
        <v>0</v>
      </c>
      <c r="F18" s="33">
        <f>'2026-2027 Budgeted - Page 2'!C16</f>
        <v>0</v>
      </c>
      <c r="G18" s="34"/>
      <c r="K18" s="147"/>
      <c r="L18" s="878" t="s">
        <v>450</v>
      </c>
      <c r="M18" s="878"/>
      <c r="N18" s="878"/>
      <c r="O18" s="878"/>
      <c r="P18" s="878"/>
      <c r="Q18" s="878"/>
      <c r="R18" s="878"/>
      <c r="S18" s="147"/>
      <c r="T18" s="147"/>
      <c r="U18" s="147"/>
      <c r="V18" s="147"/>
      <c r="W18" s="147"/>
      <c r="X18" s="147"/>
      <c r="Y18" s="147"/>
      <c r="Z18" s="147"/>
      <c r="AA18" s="147"/>
      <c r="AB18" s="147"/>
    </row>
    <row r="19" spans="1:28" ht="18" customHeight="1" x14ac:dyDescent="0.2">
      <c r="A19" s="118" t="str">
        <f>IF('2026-2027 Budgeted - Page 2'!A17=0," ", '2026-2027 Budgeted - Page 2'!A17)</f>
        <v xml:space="preserve"> </v>
      </c>
      <c r="B19" s="33">
        <f>'2024-2025 Actual - Page 4'!H17</f>
        <v>0</v>
      </c>
      <c r="C19" s="33">
        <f>'2025-2026 Actual-Est - Page 3'!H17</f>
        <v>0</v>
      </c>
      <c r="D19" s="33">
        <f>'2026-2027 Budgeted - Page 2'!H17</f>
        <v>0</v>
      </c>
      <c r="E19" s="33">
        <f>'2026-2027 Budgeted - Page 2'!I17</f>
        <v>0</v>
      </c>
      <c r="F19" s="33">
        <f>'2026-2027 Budgeted - Page 2'!C17</f>
        <v>0</v>
      </c>
      <c r="G19" s="34"/>
      <c r="I19" s="88"/>
      <c r="K19" s="147"/>
      <c r="L19" s="878"/>
      <c r="M19" s="878"/>
      <c r="N19" s="878"/>
      <c r="O19" s="878"/>
      <c r="P19" s="878"/>
      <c r="Q19" s="878"/>
      <c r="R19" s="878"/>
      <c r="S19" s="147"/>
      <c r="T19" s="147"/>
      <c r="U19" s="147"/>
      <c r="V19" s="147"/>
      <c r="W19" s="147"/>
      <c r="X19" s="147"/>
      <c r="Y19" s="147"/>
      <c r="Z19" s="147"/>
      <c r="AA19" s="147"/>
      <c r="AB19" s="147"/>
    </row>
    <row r="20" spans="1:28" ht="18" customHeight="1" thickBot="1" x14ac:dyDescent="0.25">
      <c r="A20" s="35" t="s">
        <v>55</v>
      </c>
      <c r="B20" s="33">
        <f t="shared" ref="B20:G20" si="0">SUM(B8:B19)</f>
        <v>0</v>
      </c>
      <c r="C20" s="33">
        <f t="shared" si="0"/>
        <v>0</v>
      </c>
      <c r="D20" s="33">
        <f t="shared" si="0"/>
        <v>0</v>
      </c>
      <c r="E20" s="33">
        <f t="shared" si="0"/>
        <v>0</v>
      </c>
      <c r="F20" s="33">
        <f t="shared" si="0"/>
        <v>0</v>
      </c>
      <c r="G20" s="36">
        <f t="shared" si="0"/>
        <v>0</v>
      </c>
      <c r="I20" s="124"/>
      <c r="K20" s="147"/>
      <c r="L20" s="147"/>
      <c r="M20" s="147"/>
      <c r="N20" s="147"/>
      <c r="O20" s="147"/>
      <c r="P20" s="147"/>
      <c r="Q20" s="147"/>
      <c r="R20" s="147"/>
      <c r="S20" s="147"/>
      <c r="T20" s="147"/>
      <c r="U20" s="147"/>
      <c r="V20" s="147"/>
      <c r="W20" s="147"/>
      <c r="X20" s="147"/>
      <c r="Y20" s="147"/>
      <c r="Z20" s="147"/>
      <c r="AA20" s="147"/>
      <c r="AB20" s="147"/>
    </row>
    <row r="21" spans="1:28" ht="13.5" thickTop="1" x14ac:dyDescent="0.2">
      <c r="K21" s="235" t="s">
        <v>451</v>
      </c>
      <c r="L21" s="147"/>
      <c r="M21" s="147"/>
      <c r="N21" s="147"/>
      <c r="O21" s="147"/>
      <c r="P21" s="147"/>
      <c r="Q21" s="147"/>
      <c r="R21" s="147"/>
      <c r="S21" s="147"/>
      <c r="T21" s="147"/>
      <c r="U21" s="147"/>
      <c r="V21" s="147"/>
      <c r="W21" s="147"/>
      <c r="X21" s="147"/>
      <c r="Y21" s="147"/>
      <c r="Z21" s="147"/>
      <c r="AA21" s="147"/>
      <c r="AB21" s="147"/>
    </row>
    <row r="22" spans="1:28" x14ac:dyDescent="0.2">
      <c r="E22" s="211" t="s">
        <v>562</v>
      </c>
      <c r="F22" s="211" t="s">
        <v>563</v>
      </c>
      <c r="G22" s="211" t="s">
        <v>53</v>
      </c>
      <c r="K22" s="147"/>
      <c r="L22" s="147"/>
      <c r="M22" s="147"/>
      <c r="N22" s="147"/>
      <c r="O22" s="147"/>
      <c r="P22" s="147"/>
      <c r="Q22" s="147"/>
      <c r="R22" s="147"/>
      <c r="S22" s="147"/>
      <c r="T22" s="147"/>
      <c r="U22" s="147"/>
      <c r="V22" s="147"/>
      <c r="W22" s="147"/>
      <c r="X22" s="147"/>
      <c r="Y22" s="147"/>
      <c r="Z22" s="147"/>
      <c r="AA22" s="147"/>
      <c r="AB22" s="147"/>
    </row>
    <row r="23" spans="1:28" x14ac:dyDescent="0.2">
      <c r="D23" s="404" t="s">
        <v>564</v>
      </c>
      <c r="E23" s="33">
        <f>SUM('Cover - Page 1'!E15:E15)</f>
        <v>0</v>
      </c>
      <c r="F23" s="33">
        <f>'Cover - Page 1'!G15</f>
        <v>0</v>
      </c>
      <c r="G23" s="33">
        <f>E23+F23</f>
        <v>0</v>
      </c>
      <c r="K23" s="239" t="s">
        <v>452</v>
      </c>
      <c r="L23" s="239"/>
      <c r="M23" s="239"/>
      <c r="N23" s="239"/>
      <c r="O23" s="239"/>
      <c r="P23" s="239"/>
      <c r="Q23" s="239"/>
      <c r="R23" s="239"/>
      <c r="S23" s="147"/>
      <c r="T23" s="147"/>
      <c r="U23" s="147"/>
      <c r="V23" s="147"/>
      <c r="W23" s="147"/>
      <c r="X23" s="147"/>
      <c r="Y23" s="147"/>
      <c r="Z23" s="147"/>
      <c r="AA23" s="147"/>
      <c r="AB23" s="147"/>
    </row>
    <row r="24" spans="1:28" x14ac:dyDescent="0.2">
      <c r="A24" s="37"/>
      <c r="B24" s="28"/>
      <c r="C24" s="28"/>
      <c r="D24" s="28"/>
      <c r="E24" s="28"/>
      <c r="F24" s="28"/>
      <c r="G24" s="28"/>
      <c r="H24" s="28"/>
      <c r="I24" s="28"/>
      <c r="K24" s="239"/>
      <c r="L24" s="878" t="s">
        <v>453</v>
      </c>
      <c r="M24" s="878"/>
      <c r="N24" s="878"/>
      <c r="O24" s="878"/>
      <c r="P24" s="878"/>
      <c r="Q24" s="878"/>
      <c r="R24" s="878"/>
      <c r="S24" s="147"/>
      <c r="T24" s="147"/>
      <c r="U24" s="147"/>
      <c r="V24" s="147"/>
      <c r="W24" s="147"/>
      <c r="X24" s="147"/>
      <c r="Y24" s="147"/>
      <c r="Z24" s="147"/>
      <c r="AA24" s="147"/>
      <c r="AB24" s="147"/>
    </row>
    <row r="25" spans="1:28" ht="33" customHeight="1" x14ac:dyDescent="0.2">
      <c r="H25" s="28"/>
      <c r="I25" s="28"/>
      <c r="K25" s="239"/>
      <c r="L25" s="878"/>
      <c r="M25" s="878"/>
      <c r="N25" s="878"/>
      <c r="O25" s="878"/>
      <c r="P25" s="878"/>
      <c r="Q25" s="878"/>
      <c r="R25" s="878"/>
      <c r="S25" s="147"/>
      <c r="T25" s="147"/>
      <c r="U25" s="147"/>
      <c r="V25" s="147"/>
      <c r="W25" s="147"/>
      <c r="X25" s="147"/>
      <c r="Y25" s="147"/>
      <c r="Z25" s="147"/>
      <c r="AA25" s="147"/>
      <c r="AB25" s="147"/>
    </row>
    <row r="26" spans="1:28" ht="15" x14ac:dyDescent="0.25">
      <c r="A26" s="573" t="s">
        <v>639</v>
      </c>
      <c r="B26" s="574"/>
      <c r="C26" s="575"/>
      <c r="D26" s="575"/>
      <c r="E26" s="575"/>
      <c r="F26" s="576"/>
      <c r="G26" s="28"/>
      <c r="H26" s="28"/>
      <c r="I26" s="28"/>
      <c r="K26" s="239"/>
      <c r="L26" s="239"/>
      <c r="M26" s="239"/>
      <c r="N26" s="239"/>
      <c r="O26" s="239"/>
      <c r="P26" s="239"/>
      <c r="Q26" s="239"/>
      <c r="R26" s="239"/>
      <c r="S26" s="147"/>
      <c r="T26" s="147"/>
      <c r="U26" s="147"/>
      <c r="V26" s="147"/>
      <c r="W26" s="147"/>
      <c r="X26" s="147"/>
      <c r="Y26" s="147"/>
      <c r="Z26" s="147"/>
      <c r="AA26" s="147"/>
      <c r="AB26" s="147"/>
    </row>
    <row r="27" spans="1:28" ht="46.5" customHeight="1" x14ac:dyDescent="0.2">
      <c r="A27" s="796" t="s">
        <v>640</v>
      </c>
      <c r="B27" s="796"/>
      <c r="C27" s="796"/>
      <c r="D27" s="796"/>
      <c r="E27" s="796"/>
      <c r="F27" s="796"/>
      <c r="K27" s="239" t="s">
        <v>454</v>
      </c>
      <c r="L27" s="239"/>
      <c r="M27" s="239"/>
      <c r="N27" s="239"/>
      <c r="O27" s="239"/>
      <c r="P27" s="239"/>
      <c r="Q27" s="239"/>
      <c r="R27" s="239"/>
      <c r="S27" s="147"/>
      <c r="T27" s="147"/>
      <c r="U27" s="147"/>
      <c r="V27" s="147"/>
      <c r="W27" s="147"/>
      <c r="X27" s="147"/>
      <c r="Y27" s="147"/>
      <c r="Z27" s="147"/>
      <c r="AA27" s="147"/>
      <c r="AB27" s="147"/>
    </row>
    <row r="28" spans="1:28" ht="55.5" customHeight="1" x14ac:dyDescent="0.2">
      <c r="A28" s="796" t="s">
        <v>641</v>
      </c>
      <c r="B28" s="796"/>
      <c r="C28" s="796"/>
      <c r="D28" s="796"/>
      <c r="E28" s="796"/>
      <c r="F28" s="796"/>
      <c r="G28" s="407"/>
      <c r="K28" s="239"/>
      <c r="L28" s="878" t="s">
        <v>455</v>
      </c>
      <c r="M28" s="878"/>
      <c r="N28" s="878"/>
      <c r="O28" s="878"/>
      <c r="P28" s="878"/>
      <c r="Q28" s="878"/>
      <c r="R28" s="878"/>
      <c r="S28" s="147"/>
      <c r="T28" s="147"/>
      <c r="U28" s="147"/>
      <c r="V28" s="147"/>
      <c r="W28" s="147"/>
      <c r="X28" s="147"/>
      <c r="Y28" s="147"/>
      <c r="Z28" s="147"/>
      <c r="AA28" s="147"/>
      <c r="AB28" s="147"/>
    </row>
    <row r="29" spans="1:28" x14ac:dyDescent="0.2">
      <c r="A29" s="406"/>
      <c r="B29" s="406"/>
      <c r="C29" s="406"/>
      <c r="D29" s="406"/>
      <c r="E29" s="406"/>
      <c r="F29" s="406"/>
      <c r="G29" s="406"/>
      <c r="K29" s="147"/>
      <c r="L29" s="147"/>
      <c r="M29" s="147"/>
      <c r="N29" s="147"/>
      <c r="O29" s="147"/>
      <c r="P29" s="147"/>
      <c r="Q29" s="147"/>
      <c r="R29" s="147"/>
      <c r="S29" s="147"/>
      <c r="T29" s="147"/>
      <c r="U29" s="147"/>
      <c r="V29" s="147"/>
      <c r="W29" s="147"/>
      <c r="X29" s="147"/>
      <c r="Y29" s="147"/>
      <c r="Z29" s="147"/>
      <c r="AA29" s="147"/>
      <c r="AB29" s="147"/>
    </row>
    <row r="30" spans="1:28" x14ac:dyDescent="0.2">
      <c r="K30" s="235" t="s">
        <v>589</v>
      </c>
      <c r="L30" s="147"/>
      <c r="M30" s="147"/>
      <c r="N30" s="147"/>
      <c r="O30" s="147"/>
      <c r="P30" s="147"/>
      <c r="Q30" s="147"/>
      <c r="R30" s="147"/>
      <c r="S30" s="147"/>
      <c r="T30" s="147"/>
      <c r="U30" s="147"/>
      <c r="V30" s="147"/>
      <c r="W30" s="147"/>
      <c r="X30" s="147"/>
      <c r="Y30" s="147"/>
      <c r="Z30" s="147"/>
      <c r="AA30" s="147"/>
      <c r="AB30" s="147"/>
    </row>
    <row r="31" spans="1:28" ht="31.5" customHeight="1" x14ac:dyDescent="0.2">
      <c r="K31" s="147"/>
      <c r="L31" s="781" t="s">
        <v>590</v>
      </c>
      <c r="M31" s="877"/>
      <c r="N31" s="877"/>
      <c r="O31" s="877"/>
      <c r="P31" s="877"/>
      <c r="Q31" s="877"/>
      <c r="R31" s="877"/>
      <c r="S31" s="147"/>
      <c r="T31" s="147"/>
      <c r="U31" s="147"/>
      <c r="V31" s="147"/>
      <c r="W31" s="147"/>
      <c r="X31" s="147"/>
      <c r="Y31" s="147"/>
      <c r="Z31" s="147"/>
      <c r="AA31" s="147"/>
      <c r="AB31" s="147"/>
    </row>
    <row r="32" spans="1:28" x14ac:dyDescent="0.2">
      <c r="K32" s="147"/>
      <c r="L32" s="147"/>
      <c r="M32" s="147"/>
      <c r="N32" s="147"/>
      <c r="O32" s="147"/>
      <c r="P32" s="147"/>
      <c r="Q32" s="147"/>
      <c r="R32" s="147"/>
      <c r="S32" s="147"/>
      <c r="T32" s="147"/>
      <c r="U32" s="147"/>
      <c r="V32" s="147"/>
      <c r="W32" s="147"/>
      <c r="X32" s="147"/>
      <c r="Y32" s="147"/>
      <c r="Z32" s="147"/>
      <c r="AA32" s="147"/>
      <c r="AB32" s="147"/>
    </row>
    <row r="33" spans="11:28" x14ac:dyDescent="0.2">
      <c r="K33" s="147"/>
      <c r="L33" s="147"/>
      <c r="M33" s="147"/>
      <c r="N33" s="147"/>
      <c r="O33" s="147"/>
      <c r="P33" s="147"/>
      <c r="Q33" s="147"/>
      <c r="R33" s="147"/>
      <c r="S33" s="147"/>
      <c r="T33" s="147"/>
      <c r="U33" s="147"/>
      <c r="V33" s="147"/>
      <c r="W33" s="147"/>
      <c r="X33" s="147"/>
      <c r="Y33" s="147"/>
      <c r="Z33" s="147"/>
      <c r="AA33" s="147"/>
      <c r="AB33" s="147"/>
    </row>
    <row r="34" spans="11:28" x14ac:dyDescent="0.2">
      <c r="K34" s="147"/>
      <c r="L34" s="147"/>
      <c r="M34" s="147"/>
      <c r="N34" s="147"/>
      <c r="O34" s="147"/>
      <c r="P34" s="147"/>
      <c r="Q34" s="147"/>
      <c r="R34" s="147"/>
      <c r="S34" s="147"/>
      <c r="T34" s="147"/>
      <c r="U34" s="147"/>
      <c r="V34" s="147"/>
      <c r="W34" s="147"/>
      <c r="X34" s="147"/>
      <c r="Y34" s="147"/>
      <c r="Z34" s="147"/>
      <c r="AA34" s="147"/>
      <c r="AB34" s="147"/>
    </row>
    <row r="35" spans="11:28" x14ac:dyDescent="0.2">
      <c r="K35" s="147"/>
      <c r="L35" s="147"/>
      <c r="M35" s="147"/>
      <c r="N35" s="147"/>
      <c r="O35" s="147"/>
      <c r="P35" s="147"/>
      <c r="Q35" s="147"/>
      <c r="R35" s="147"/>
      <c r="S35" s="147"/>
      <c r="T35" s="147"/>
      <c r="U35" s="147"/>
      <c r="V35" s="147"/>
      <c r="W35" s="147"/>
      <c r="X35" s="147"/>
      <c r="Y35" s="147"/>
      <c r="Z35" s="147"/>
      <c r="AA35" s="147"/>
      <c r="AB35" s="147"/>
    </row>
    <row r="36" spans="11:28" x14ac:dyDescent="0.2">
      <c r="K36" s="147"/>
      <c r="L36" s="147"/>
      <c r="M36" s="147"/>
      <c r="N36" s="147"/>
      <c r="O36" s="147"/>
      <c r="P36" s="147"/>
      <c r="Q36" s="147"/>
      <c r="R36" s="147"/>
      <c r="S36" s="147"/>
      <c r="T36" s="147"/>
      <c r="U36" s="147"/>
      <c r="V36" s="147"/>
      <c r="W36" s="147"/>
      <c r="X36" s="147"/>
      <c r="Y36" s="147"/>
      <c r="Z36" s="147"/>
      <c r="AA36" s="147"/>
      <c r="AB36" s="147"/>
    </row>
    <row r="37" spans="11:28" x14ac:dyDescent="0.2">
      <c r="K37" s="147"/>
      <c r="L37" s="147"/>
      <c r="M37" s="147"/>
      <c r="N37" s="147"/>
      <c r="O37" s="147"/>
      <c r="P37" s="147"/>
      <c r="Q37" s="147"/>
      <c r="R37" s="147"/>
      <c r="S37" s="147"/>
      <c r="T37" s="147"/>
      <c r="U37" s="147"/>
      <c r="V37" s="147"/>
      <c r="W37" s="147"/>
      <c r="X37" s="147"/>
      <c r="Y37" s="147"/>
      <c r="Z37" s="147"/>
      <c r="AA37" s="147"/>
      <c r="AB37" s="147"/>
    </row>
    <row r="38" spans="11:28" x14ac:dyDescent="0.2">
      <c r="K38" s="147"/>
      <c r="L38" s="147"/>
      <c r="M38" s="147"/>
      <c r="N38" s="147"/>
      <c r="O38" s="147"/>
      <c r="P38" s="147"/>
      <c r="Q38" s="147"/>
      <c r="R38" s="147"/>
      <c r="S38" s="147"/>
      <c r="T38" s="147"/>
      <c r="U38" s="147"/>
      <c r="V38" s="147"/>
      <c r="W38" s="147"/>
      <c r="X38" s="147"/>
      <c r="Y38" s="147"/>
      <c r="Z38" s="147"/>
      <c r="AA38" s="147"/>
      <c r="AB38" s="147"/>
    </row>
    <row r="39" spans="11:28" x14ac:dyDescent="0.2">
      <c r="K39" s="147"/>
      <c r="L39" s="147"/>
      <c r="M39" s="147"/>
      <c r="N39" s="147"/>
      <c r="O39" s="147"/>
      <c r="P39" s="147"/>
      <c r="Q39" s="147"/>
      <c r="R39" s="147"/>
      <c r="S39" s="147"/>
      <c r="T39" s="147"/>
      <c r="U39" s="147"/>
      <c r="V39" s="147"/>
      <c r="W39" s="147"/>
      <c r="X39" s="147"/>
      <c r="Y39" s="147"/>
      <c r="Z39" s="147"/>
      <c r="AA39" s="147"/>
      <c r="AB39" s="147"/>
    </row>
    <row r="40" spans="11:28" x14ac:dyDescent="0.2">
      <c r="K40" s="147"/>
      <c r="L40" s="147"/>
      <c r="M40" s="147"/>
      <c r="N40" s="147"/>
      <c r="O40" s="147"/>
      <c r="P40" s="147"/>
      <c r="Q40" s="147"/>
      <c r="R40" s="147"/>
      <c r="S40" s="147"/>
      <c r="T40" s="147"/>
      <c r="U40" s="147"/>
      <c r="V40" s="147"/>
      <c r="W40" s="147"/>
      <c r="X40" s="147"/>
      <c r="Y40" s="147"/>
      <c r="Z40" s="147"/>
      <c r="AA40" s="147"/>
      <c r="AB40" s="147"/>
    </row>
    <row r="41" spans="11:28" x14ac:dyDescent="0.2">
      <c r="K41" s="147"/>
      <c r="L41" s="147"/>
      <c r="M41" s="147"/>
      <c r="N41" s="147"/>
      <c r="O41" s="147"/>
      <c r="P41" s="147"/>
      <c r="Q41" s="147"/>
      <c r="R41" s="147"/>
      <c r="S41" s="147"/>
      <c r="T41" s="147"/>
      <c r="U41" s="147"/>
      <c r="V41" s="147"/>
      <c r="W41" s="147"/>
      <c r="X41" s="147"/>
      <c r="Y41" s="147"/>
      <c r="Z41" s="147"/>
      <c r="AA41" s="147"/>
      <c r="AB41" s="147"/>
    </row>
    <row r="42" spans="11:28" x14ac:dyDescent="0.2">
      <c r="K42" s="147"/>
      <c r="L42" s="147"/>
      <c r="M42" s="147"/>
      <c r="N42" s="147"/>
      <c r="O42" s="147"/>
      <c r="P42" s="147"/>
      <c r="Q42" s="147"/>
      <c r="R42" s="147"/>
      <c r="S42" s="147"/>
      <c r="T42" s="147"/>
      <c r="U42" s="147"/>
      <c r="V42" s="147"/>
      <c r="W42" s="147"/>
      <c r="X42" s="147"/>
      <c r="Y42" s="147"/>
      <c r="Z42" s="147"/>
      <c r="AA42" s="147"/>
      <c r="AB42" s="147"/>
    </row>
  </sheetData>
  <mergeCells count="18">
    <mergeCell ref="A27:F27"/>
    <mergeCell ref="A28:F28"/>
    <mergeCell ref="A1:G1"/>
    <mergeCell ref="A2:G2"/>
    <mergeCell ref="L24:R25"/>
    <mergeCell ref="F6:F7"/>
    <mergeCell ref="K3:R3"/>
    <mergeCell ref="K6:R6"/>
    <mergeCell ref="K8:R8"/>
    <mergeCell ref="G6:G7"/>
    <mergeCell ref="E6:E7"/>
    <mergeCell ref="A4:G4"/>
    <mergeCell ref="K4:R4"/>
    <mergeCell ref="L31:R31"/>
    <mergeCell ref="L28:R28"/>
    <mergeCell ref="L15:R16"/>
    <mergeCell ref="L18:R19"/>
    <mergeCell ref="K9:R11"/>
  </mergeCells>
  <phoneticPr fontId="15" type="noConversion"/>
  <printOptions horizontalCentered="1" verticalCentered="1"/>
  <pageMargins left="0" right="0" top="0" bottom="0" header="0.5" footer="0.5"/>
  <pageSetup orientation="landscape" r:id="rId1"/>
  <headerFooter alignWithMargins="0"/>
  <customProperties>
    <customPr name="OrphanNamesChecke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26"/>
  <sheetViews>
    <sheetView workbookViewId="0">
      <selection activeCell="A3" sqref="A3:L3"/>
    </sheetView>
  </sheetViews>
  <sheetFormatPr defaultColWidth="9.140625" defaultRowHeight="12.75" x14ac:dyDescent="0.2"/>
  <cols>
    <col min="1" max="1" width="25.5703125" style="145" customWidth="1"/>
    <col min="2" max="2" width="20.85546875" style="145" customWidth="1"/>
    <col min="3" max="3" width="21.5703125" style="145" customWidth="1"/>
    <col min="4" max="4" width="10.42578125" style="145" customWidth="1"/>
    <col min="5" max="5" width="19.140625" style="145" customWidth="1"/>
    <col min="6" max="6" width="0.5703125" style="145" customWidth="1"/>
    <col min="7" max="7" width="17.85546875" style="145" customWidth="1"/>
    <col min="8" max="8" width="23.5703125" style="145" customWidth="1"/>
    <col min="9" max="9" width="12" style="145" customWidth="1"/>
    <col min="10" max="10" width="1" style="145" customWidth="1"/>
    <col min="11" max="11" width="7.140625" style="145" customWidth="1"/>
    <col min="12" max="15" width="9.140625" style="145"/>
    <col min="16" max="16" width="69.5703125" style="145" customWidth="1"/>
    <col min="17" max="16384" width="9.140625" style="145"/>
  </cols>
  <sheetData>
    <row r="1" spans="1:16" ht="23.25" x14ac:dyDescent="0.35">
      <c r="A1" s="891" t="s">
        <v>270</v>
      </c>
      <c r="B1" s="891"/>
      <c r="C1" s="891"/>
      <c r="D1" s="891"/>
      <c r="E1" s="891"/>
      <c r="F1" s="891"/>
      <c r="G1" s="891"/>
      <c r="H1" s="891"/>
      <c r="I1" s="891"/>
      <c r="J1" s="891"/>
      <c r="K1" s="891"/>
      <c r="L1" s="891"/>
    </row>
    <row r="2" spans="1:16" ht="30" customHeight="1" x14ac:dyDescent="0.2">
      <c r="A2" s="892" t="str">
        <f>CONCATENATE('Basic Data Input'!B8," (",'Basic Data Input'!B7,") in ",'Basic Data Input'!B9," County, Nebraska")</f>
        <v>__________________________________ (__-____) in ______________________________ County, Nebraska</v>
      </c>
      <c r="B2" s="892"/>
      <c r="C2" s="892"/>
      <c r="D2" s="892"/>
      <c r="E2" s="892"/>
      <c r="F2" s="892"/>
      <c r="G2" s="892"/>
      <c r="H2" s="892"/>
      <c r="I2" s="892"/>
      <c r="J2" s="892"/>
      <c r="K2" s="892"/>
      <c r="L2" s="892"/>
      <c r="P2" s="235"/>
    </row>
    <row r="3" spans="1:16" ht="69.75" customHeight="1" x14ac:dyDescent="0.2">
      <c r="A3" s="893" t="str">
        <f>CONCATENATE("PUBLIC NOTICE is hereby given, in compliance with the provisions of State Statute Section 77-1632, that the governing body will meet on the ",'Basic Data Input'!B25," day of, ",'Basic Data Input'!B26," ",'Basic Data Input'!B27," at ",'Basic Data Input'!B28," o'clock ",'Basic Data Input'!B29,", at ",'Basic Data Input'!B30," for the purpose of hearing support, opposition, criticism, suggestions or observations of taxpayers relating to setting the final tax request.")</f>
        <v>PUBLIC NOTICE is hereby given, in compliance with the provisions of State Statute Section 77-1632, that the governing body will meet on the  day of,  2026 at  o'clock , at  for the purpose of hearing support, opposition, criticism, suggestions or observations of taxpayers relating to setting the final tax request.</v>
      </c>
      <c r="B3" s="893"/>
      <c r="C3" s="893"/>
      <c r="D3" s="893"/>
      <c r="E3" s="893"/>
      <c r="F3" s="893"/>
      <c r="G3" s="893"/>
      <c r="H3" s="893"/>
      <c r="I3" s="893"/>
      <c r="J3" s="893"/>
      <c r="K3" s="893"/>
      <c r="L3" s="893"/>
      <c r="P3" s="338"/>
    </row>
    <row r="4" spans="1:16" ht="14.25" x14ac:dyDescent="0.2">
      <c r="B4" s="422" t="s">
        <v>680</v>
      </c>
      <c r="C4" s="422" t="s">
        <v>699</v>
      </c>
      <c r="D4" s="422" t="s">
        <v>567</v>
      </c>
      <c r="E4" s="416"/>
      <c r="F4" s="416"/>
      <c r="G4" s="416"/>
      <c r="H4" s="416"/>
      <c r="I4" s="416"/>
    </row>
    <row r="5" spans="1:16" ht="18" customHeight="1" x14ac:dyDescent="0.2">
      <c r="A5" s="421" t="s">
        <v>568</v>
      </c>
      <c r="B5" s="424">
        <f>'Basic Data Input'!B12</f>
        <v>0</v>
      </c>
      <c r="C5" s="424">
        <f>'Basic Data Input'!B11</f>
        <v>0</v>
      </c>
      <c r="D5" s="423" t="str">
        <f>IFERROR((C5-B5)/B5,"0")</f>
        <v>0</v>
      </c>
      <c r="E5" s="416"/>
      <c r="F5" s="416"/>
      <c r="G5" s="416"/>
      <c r="H5" s="416"/>
      <c r="I5" s="416"/>
    </row>
    <row r="6" spans="1:16" ht="14.25" x14ac:dyDescent="0.2">
      <c r="A6" s="417"/>
      <c r="B6" s="416"/>
      <c r="C6" s="416"/>
      <c r="D6" s="416"/>
      <c r="E6" s="416"/>
      <c r="F6" s="416"/>
      <c r="G6" s="416"/>
      <c r="H6" s="416"/>
      <c r="I6" s="416"/>
    </row>
    <row r="7" spans="1:16" ht="19.5" x14ac:dyDescent="0.4">
      <c r="A7" s="125"/>
      <c r="B7" s="894" t="str">
        <f>B4 &amp; "  Budget Information"</f>
        <v>2025-2026  Budget Information</v>
      </c>
      <c r="C7" s="894"/>
      <c r="D7" s="894"/>
      <c r="E7" s="894"/>
      <c r="F7" s="125"/>
      <c r="G7" s="894" t="str">
        <f>C4 &amp; " Budget Information"</f>
        <v>2026-2027 Budget Information</v>
      </c>
      <c r="H7" s="894"/>
      <c r="I7" s="894"/>
      <c r="J7" s="125"/>
      <c r="K7" s="125"/>
      <c r="L7" s="125"/>
    </row>
    <row r="8" spans="1:16" ht="51" x14ac:dyDescent="0.2">
      <c r="A8" s="425" t="s">
        <v>271</v>
      </c>
      <c r="B8" s="426" t="str">
        <f>B4 &amp; " 
Operating Budget"</f>
        <v>2025-2026 
Operating Budget</v>
      </c>
      <c r="C8" s="426" t="str">
        <f>B4 &amp;" 
Property Tax
 Request"</f>
        <v>2025-2026 
Property Tax
 Request</v>
      </c>
      <c r="D8" s="426" t="s">
        <v>755</v>
      </c>
      <c r="E8" s="426" t="s">
        <v>756</v>
      </c>
      <c r="F8" s="427"/>
      <c r="G8" s="426" t="str">
        <f>C4&amp;"
Operating Budget"</f>
        <v>2026-2027
Operating Budget</v>
      </c>
      <c r="H8" s="426" t="str">
        <f>C4&amp;"
Proposed Property
Tax Request"</f>
        <v>2026-2027
Proposed Property
Tax Request</v>
      </c>
      <c r="I8" s="426" t="s">
        <v>757</v>
      </c>
      <c r="J8" s="427"/>
      <c r="K8" s="426" t="s">
        <v>565</v>
      </c>
      <c r="L8" s="426" t="s">
        <v>566</v>
      </c>
    </row>
    <row r="9" spans="1:16" ht="35.1" customHeight="1" x14ac:dyDescent="0.2">
      <c r="A9" s="425" t="s">
        <v>14</v>
      </c>
      <c r="B9" s="415"/>
      <c r="C9" s="367"/>
      <c r="D9" s="429">
        <f>IF(B9=0,0,ROUND(((C9/$B$5)*100),6))</f>
        <v>0</v>
      </c>
      <c r="E9" s="429">
        <f>ROUND(IF('Cover - Page 1'!$I$17=0,0,('Special Hearing'!C9/'Cover - Page 1'!$I$17)*100),6)</f>
        <v>0</v>
      </c>
      <c r="F9" s="418"/>
      <c r="G9" s="419">
        <f>'2026-2027 Budgeted - Page 2'!H6</f>
        <v>0</v>
      </c>
      <c r="H9" s="367">
        <f>'Cover - Page 1'!I11</f>
        <v>0</v>
      </c>
      <c r="I9" s="429">
        <f>ROUND(IF('Cover - Page 1'!$I$17=0,0,(H9/'Cover - Page 1'!$I$17)*100),6)</f>
        <v>0</v>
      </c>
      <c r="J9" s="430"/>
      <c r="K9" s="431" t="e">
        <f>(I9-D9)/D9</f>
        <v>#DIV/0!</v>
      </c>
      <c r="L9" s="432" t="str">
        <f>IFERROR((G9-B9)/B9,"0")</f>
        <v>0</v>
      </c>
    </row>
    <row r="10" spans="1:16" ht="35.1" customHeight="1" x14ac:dyDescent="0.2">
      <c r="A10" s="425" t="s">
        <v>316</v>
      </c>
      <c r="B10" s="415"/>
      <c r="C10" s="367"/>
      <c r="D10" s="429">
        <f t="shared" ref="D10:D17" si="0">IF(B10=0,0,ROUND(((C10/$B$5)*100),6))</f>
        <v>0</v>
      </c>
      <c r="E10" s="429">
        <f>ROUND(IF('Cover - Page 1'!$I$17=0,0,('Special Hearing'!C10/'Cover - Page 1'!$I$17)*100),6)</f>
        <v>0</v>
      </c>
      <c r="F10" s="418"/>
      <c r="G10" s="419">
        <f>'2026-2027 Budgeted - Page 2'!H12</f>
        <v>0</v>
      </c>
      <c r="H10" s="367">
        <f>'Cover - Page 1'!I12</f>
        <v>0</v>
      </c>
      <c r="I10" s="429">
        <f>ROUND(IF('Cover - Page 1'!$I$17=0,0,(H10/'Cover - Page 1'!$I$17)*100),6)</f>
        <v>0</v>
      </c>
      <c r="J10" s="430"/>
      <c r="K10" s="431" t="e">
        <f t="shared" ref="K10:K17" si="1">(I10-D10)/D10</f>
        <v>#DIV/0!</v>
      </c>
      <c r="L10" s="432" t="str">
        <f t="shared" ref="L10:L18" si="2">IFERROR((G10-B10)/B10,"0")</f>
        <v>0</v>
      </c>
    </row>
    <row r="11" spans="1:16" ht="35.1" customHeight="1" x14ac:dyDescent="0.2">
      <c r="A11" s="474" t="s">
        <v>281</v>
      </c>
      <c r="B11" s="415"/>
      <c r="C11" s="367"/>
      <c r="D11" s="429">
        <f t="shared" si="0"/>
        <v>0</v>
      </c>
      <c r="E11" s="429">
        <f>ROUND(IF('Cover - Page 1'!$I$17=0,0,('Special Hearing'!C11/'Cover - Page 1'!$I$17)*100),6)</f>
        <v>0</v>
      </c>
      <c r="F11" s="418"/>
      <c r="G11" s="419"/>
      <c r="H11" s="367"/>
      <c r="I11" s="429">
        <f>ROUND(IF('Cover - Page 1'!$I$17=0,0,(H11/'Cover - Page 1'!$I$17)*100),6)</f>
        <v>0</v>
      </c>
      <c r="J11" s="430"/>
      <c r="K11" s="431" t="e">
        <f t="shared" si="1"/>
        <v>#DIV/0!</v>
      </c>
      <c r="L11" s="432" t="str">
        <f t="shared" si="2"/>
        <v>0</v>
      </c>
    </row>
    <row r="12" spans="1:16" ht="35.1" customHeight="1" x14ac:dyDescent="0.2">
      <c r="A12" s="474" t="s">
        <v>282</v>
      </c>
      <c r="B12" s="415"/>
      <c r="C12" s="367"/>
      <c r="D12" s="429">
        <f t="shared" si="0"/>
        <v>0</v>
      </c>
      <c r="E12" s="429">
        <f>ROUND(IF('Cover - Page 1'!$I$17=0,0,('Special Hearing'!C12/'Cover - Page 1'!$I$17)*100),6)</f>
        <v>0</v>
      </c>
      <c r="F12" s="418"/>
      <c r="G12" s="419"/>
      <c r="H12" s="367"/>
      <c r="I12" s="429">
        <f>ROUND(IF('Cover - Page 1'!$I$17=0,0,(H12/'Cover - Page 1'!$I$17)*100),6)</f>
        <v>0</v>
      </c>
      <c r="J12" s="430"/>
      <c r="K12" s="431" t="e">
        <f t="shared" si="1"/>
        <v>#DIV/0!</v>
      </c>
      <c r="L12" s="432" t="str">
        <f t="shared" si="2"/>
        <v>0</v>
      </c>
    </row>
    <row r="13" spans="1:16" ht="35.1" customHeight="1" x14ac:dyDescent="0.2">
      <c r="A13" s="474" t="s">
        <v>287</v>
      </c>
      <c r="B13" s="415"/>
      <c r="C13" s="367"/>
      <c r="D13" s="429">
        <f t="shared" si="0"/>
        <v>0</v>
      </c>
      <c r="E13" s="429">
        <f>ROUND(IF('Cover - Page 1'!$I$17=0,0,('Special Hearing'!C13/'Cover - Page 1'!$I$17)*100),6)</f>
        <v>0</v>
      </c>
      <c r="F13" s="418"/>
      <c r="G13" s="419"/>
      <c r="H13" s="367"/>
      <c r="I13" s="429">
        <f>ROUND(IF('Cover - Page 1'!$I$17=0,0,(H13/'Cover - Page 1'!$I$17)*100),6)</f>
        <v>0</v>
      </c>
      <c r="J13" s="430"/>
      <c r="K13" s="431" t="e">
        <f t="shared" si="1"/>
        <v>#DIV/0!</v>
      </c>
      <c r="L13" s="432" t="str">
        <f t="shared" si="2"/>
        <v>0</v>
      </c>
    </row>
    <row r="14" spans="1:16" ht="35.1" customHeight="1" x14ac:dyDescent="0.2">
      <c r="A14" s="425" t="s">
        <v>35</v>
      </c>
      <c r="B14" s="415"/>
      <c r="C14" s="367"/>
      <c r="D14" s="429">
        <f t="shared" si="0"/>
        <v>0</v>
      </c>
      <c r="E14" s="429">
        <f>ROUND(IF('Cover - Page 1'!$I$17=0,0,('Special Hearing'!C14/'Cover - Page 1'!$I$17)*100),6)</f>
        <v>0</v>
      </c>
      <c r="F14" s="418"/>
      <c r="G14" s="419">
        <f>'2026-2027 Budgeted - Page 2'!H13</f>
        <v>0</v>
      </c>
      <c r="H14" s="367">
        <f>'Cover - Page 1'!I13</f>
        <v>0</v>
      </c>
      <c r="I14" s="429">
        <f>ROUND(IF('Cover - Page 1'!$I$17=0,0,(H14/'Cover - Page 1'!$I$17)*100),6)</f>
        <v>0</v>
      </c>
      <c r="J14" s="430"/>
      <c r="K14" s="431" t="e">
        <f t="shared" si="1"/>
        <v>#DIV/0!</v>
      </c>
      <c r="L14" s="432" t="str">
        <f t="shared" si="2"/>
        <v>0</v>
      </c>
    </row>
    <row r="15" spans="1:16" ht="35.1" customHeight="1" x14ac:dyDescent="0.2">
      <c r="A15" s="477" t="s">
        <v>315</v>
      </c>
      <c r="B15" s="415"/>
      <c r="C15" s="367"/>
      <c r="D15" s="429">
        <f t="shared" si="0"/>
        <v>0</v>
      </c>
      <c r="E15" s="429">
        <f>ROUND(IF('Cover - Page 1'!$I$17=0,0,('Special Hearing'!C15/'Cover - Page 1'!$I$17)*100),6)</f>
        <v>0</v>
      </c>
      <c r="F15" s="475"/>
      <c r="G15" s="419">
        <f>'2026-2027 Budgeted - Page 2'!H14</f>
        <v>0</v>
      </c>
      <c r="H15" s="367">
        <f>'Cover - Page 1'!I14</f>
        <v>0</v>
      </c>
      <c r="I15" s="429">
        <f>ROUND(IF('Cover - Page 1'!$I$17=0,0,(H15/'Cover - Page 1'!$I$17)*100),6)</f>
        <v>0</v>
      </c>
      <c r="J15" s="476"/>
      <c r="K15" s="431" t="e">
        <f t="shared" si="1"/>
        <v>#DIV/0!</v>
      </c>
      <c r="L15" s="432" t="str">
        <f t="shared" si="2"/>
        <v>0</v>
      </c>
    </row>
    <row r="16" spans="1:16" ht="35.1" customHeight="1" x14ac:dyDescent="0.2">
      <c r="A16" s="477" t="s">
        <v>283</v>
      </c>
      <c r="B16" s="415"/>
      <c r="C16" s="367"/>
      <c r="D16" s="429">
        <f t="shared" si="0"/>
        <v>0</v>
      </c>
      <c r="E16" s="429">
        <f>ROUND(IF('Cover - Page 1'!$I$17=0,0,('Special Hearing'!C16/'Cover - Page 1'!$I$17)*100),6)</f>
        <v>0</v>
      </c>
      <c r="F16" s="475"/>
      <c r="G16" s="419"/>
      <c r="H16" s="367"/>
      <c r="I16" s="429">
        <f>ROUND(IF('Cover - Page 1'!$I$17=0,0,(H16/'Cover - Page 1'!$I$17)*100),6)</f>
        <v>0</v>
      </c>
      <c r="J16" s="476"/>
      <c r="K16" s="431" t="e">
        <f t="shared" si="1"/>
        <v>#DIV/0!</v>
      </c>
      <c r="L16" s="432" t="str">
        <f t="shared" si="2"/>
        <v>0</v>
      </c>
    </row>
    <row r="17" spans="1:12" ht="35.1" customHeight="1" x14ac:dyDescent="0.2">
      <c r="A17" s="477" t="s">
        <v>284</v>
      </c>
      <c r="B17" s="415"/>
      <c r="C17" s="367"/>
      <c r="D17" s="429">
        <f t="shared" si="0"/>
        <v>0</v>
      </c>
      <c r="E17" s="429">
        <f>ROUND(IF('Cover - Page 1'!$I$17=0,0,('Special Hearing'!C17/'Cover - Page 1'!$I$17)*100),6)</f>
        <v>0</v>
      </c>
      <c r="F17" s="475"/>
      <c r="G17" s="419"/>
      <c r="H17" s="367"/>
      <c r="I17" s="429">
        <f>ROUND(IF('Cover - Page 1'!$I$17=0,0,(H17/'Cover - Page 1'!$I$17)*100),6)</f>
        <v>0</v>
      </c>
      <c r="J17" s="476"/>
      <c r="K17" s="431" t="e">
        <f t="shared" si="1"/>
        <v>#DIV/0!</v>
      </c>
      <c r="L17" s="432" t="str">
        <f t="shared" si="2"/>
        <v>0</v>
      </c>
    </row>
    <row r="18" spans="1:12" ht="34.5" customHeight="1" x14ac:dyDescent="0.2">
      <c r="A18" s="428" t="s">
        <v>53</v>
      </c>
      <c r="B18" s="415">
        <f>SUM(B9:B17)</f>
        <v>0</v>
      </c>
      <c r="C18" s="415">
        <f>SUM(C9:C17)</f>
        <v>0</v>
      </c>
      <c r="D18" s="429">
        <f>IF(B18=0,0,ROUND(((C18/$B$5)*100),6))</f>
        <v>0</v>
      </c>
      <c r="E18" s="429">
        <f>SUM(E9:E17)</f>
        <v>0</v>
      </c>
      <c r="F18" s="420"/>
      <c r="G18" s="415">
        <f>SUM(G9:G17)</f>
        <v>0</v>
      </c>
      <c r="H18" s="415">
        <f>SUM(H9:H17)</f>
        <v>0</v>
      </c>
      <c r="I18" s="429">
        <f>SUM(I9:I17)</f>
        <v>0</v>
      </c>
      <c r="J18" s="433"/>
      <c r="K18" s="432" t="e">
        <f t="shared" ref="K18" si="3">(I18-D18)/D18</f>
        <v>#DIV/0!</v>
      </c>
      <c r="L18" s="432" t="str">
        <f t="shared" si="2"/>
        <v>0</v>
      </c>
    </row>
    <row r="22" spans="1:12" ht="15" x14ac:dyDescent="0.25">
      <c r="A22" s="573" t="s">
        <v>639</v>
      </c>
      <c r="B22" s="574"/>
      <c r="C22" s="575"/>
      <c r="D22" s="575"/>
      <c r="E22" s="575"/>
      <c r="F22" s="576"/>
    </row>
    <row r="23" spans="1:12" ht="44.25" customHeight="1" x14ac:dyDescent="0.2">
      <c r="A23" s="796" t="s">
        <v>642</v>
      </c>
      <c r="B23" s="796"/>
      <c r="C23" s="796"/>
      <c r="D23" s="796"/>
      <c r="E23" s="796"/>
      <c r="F23" s="796"/>
    </row>
    <row r="24" spans="1:12" ht="65.25" customHeight="1" x14ac:dyDescent="0.2">
      <c r="A24" s="796" t="s">
        <v>759</v>
      </c>
      <c r="B24" s="796"/>
      <c r="C24" s="796"/>
      <c r="D24" s="796"/>
      <c r="E24" s="796"/>
      <c r="F24" s="796"/>
    </row>
    <row r="25" spans="1:12" ht="89.25" customHeight="1" x14ac:dyDescent="0.2">
      <c r="A25" s="796" t="s">
        <v>760</v>
      </c>
      <c r="B25" s="796"/>
      <c r="C25" s="796"/>
      <c r="D25" s="796"/>
      <c r="E25" s="796"/>
      <c r="F25" s="796"/>
    </row>
    <row r="26" spans="1:12" ht="39" customHeight="1" x14ac:dyDescent="0.2">
      <c r="A26" s="796" t="s">
        <v>758</v>
      </c>
      <c r="B26" s="796"/>
      <c r="C26" s="796"/>
      <c r="D26" s="796"/>
      <c r="E26" s="796"/>
      <c r="F26" s="796"/>
    </row>
  </sheetData>
  <mergeCells count="9">
    <mergeCell ref="A26:F26"/>
    <mergeCell ref="A23:F23"/>
    <mergeCell ref="A24:F24"/>
    <mergeCell ref="A25:F25"/>
    <mergeCell ref="A1:L1"/>
    <mergeCell ref="A2:L2"/>
    <mergeCell ref="A3:L3"/>
    <mergeCell ref="G7:I7"/>
    <mergeCell ref="B7:E7"/>
  </mergeCells>
  <phoneticPr fontId="0" type="noConversion"/>
  <printOptions horizontalCentered="1" verticalCentered="1"/>
  <pageMargins left="0.5" right="0.5" top="0.5" bottom="0.5" header="0.5" footer="0.5"/>
  <pageSetup scale="77" orientation="landscape" r:id="rId1"/>
  <headerFooter alignWithMargins="0"/>
  <customProperties>
    <customPr name="OrphanNamesChecke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F195"/>
  <sheetViews>
    <sheetView workbookViewId="0">
      <selection activeCell="A3" sqref="A3:D4"/>
    </sheetView>
  </sheetViews>
  <sheetFormatPr defaultColWidth="9.140625" defaultRowHeight="11.1" customHeight="1" x14ac:dyDescent="0.15"/>
  <cols>
    <col min="1" max="1" width="4.140625" style="257" customWidth="1"/>
    <col min="2" max="2" width="46.140625" style="257" customWidth="1"/>
    <col min="3" max="3" width="15.42578125" style="257" customWidth="1"/>
    <col min="4" max="4" width="18.42578125" style="257" customWidth="1"/>
    <col min="5" max="5" width="18.140625" style="257" customWidth="1"/>
    <col min="6" max="6" width="18.42578125" style="257" customWidth="1"/>
    <col min="7" max="16384" width="9.140625" style="257"/>
  </cols>
  <sheetData>
    <row r="1" spans="1:32" ht="14.45" customHeight="1" thickBot="1" x14ac:dyDescent="0.25">
      <c r="A1" s="254" t="s">
        <v>56</v>
      </c>
      <c r="B1" s="255"/>
      <c r="C1" s="255"/>
      <c r="D1" s="255"/>
      <c r="E1" s="241" t="s">
        <v>205</v>
      </c>
      <c r="F1" s="256" t="str">
        <f>'Basic Data Input'!B7</f>
        <v>__-____</v>
      </c>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row>
    <row r="2" spans="1:32" ht="12" thickBot="1" x14ac:dyDescent="0.25">
      <c r="A2" s="258"/>
      <c r="B2" s="258"/>
      <c r="C2" s="258"/>
      <c r="D2" s="258"/>
      <c r="E2" s="258"/>
      <c r="F2" s="258"/>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row>
    <row r="3" spans="1:32" ht="18" customHeight="1" x14ac:dyDescent="0.15">
      <c r="A3" s="899" t="s">
        <v>44</v>
      </c>
      <c r="B3" s="901" t="s">
        <v>57</v>
      </c>
      <c r="C3" s="897" t="s">
        <v>266</v>
      </c>
      <c r="D3" s="897" t="s">
        <v>761</v>
      </c>
      <c r="E3" s="897" t="s">
        <v>762</v>
      </c>
      <c r="F3" s="895" t="s">
        <v>763</v>
      </c>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row>
    <row r="4" spans="1:32" ht="18" customHeight="1" thickBot="1" x14ac:dyDescent="0.2">
      <c r="A4" s="900"/>
      <c r="B4" s="902"/>
      <c r="C4" s="898"/>
      <c r="D4" s="898"/>
      <c r="E4" s="898"/>
      <c r="F4" s="896"/>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row>
    <row r="5" spans="1:32" s="242" customFormat="1" ht="14.45" customHeight="1" thickTop="1" x14ac:dyDescent="0.2">
      <c r="A5" s="243">
        <f>ROWS(A$5:A5)</f>
        <v>1</v>
      </c>
      <c r="B5" s="244" t="s">
        <v>58</v>
      </c>
      <c r="C5" s="480"/>
      <c r="D5" s="481"/>
      <c r="E5" s="481"/>
      <c r="F5" s="482"/>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row>
    <row r="6" spans="1:32" s="242" customFormat="1" ht="14.45" customHeight="1" x14ac:dyDescent="0.2">
      <c r="A6" s="243">
        <f>ROWS(A$5:A6)</f>
        <v>2</v>
      </c>
      <c r="B6" s="245" t="s">
        <v>290</v>
      </c>
      <c r="C6" s="246" t="s">
        <v>569</v>
      </c>
      <c r="D6" s="167"/>
      <c r="E6" s="167"/>
      <c r="F6" s="16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row>
    <row r="7" spans="1:32" s="242" customFormat="1" ht="14.45" customHeight="1" x14ac:dyDescent="0.2">
      <c r="A7" s="243">
        <f>ROWS(A$5:A7)</f>
        <v>3</v>
      </c>
      <c r="B7" s="245" t="s">
        <v>517</v>
      </c>
      <c r="C7" s="246" t="s">
        <v>570</v>
      </c>
      <c r="D7" s="167"/>
      <c r="E7" s="167"/>
      <c r="F7" s="16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row>
    <row r="8" spans="1:32" s="242" customFormat="1" ht="14.45" customHeight="1" x14ac:dyDescent="0.2">
      <c r="A8" s="243">
        <f>ROWS(A$5:A8)</f>
        <v>4</v>
      </c>
      <c r="B8" s="245" t="s">
        <v>557</v>
      </c>
      <c r="C8" s="246" t="s">
        <v>571</v>
      </c>
      <c r="D8" s="167"/>
      <c r="E8" s="167"/>
      <c r="F8" s="16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row>
    <row r="9" spans="1:32" s="242" customFormat="1" ht="14.45" customHeight="1" x14ac:dyDescent="0.2">
      <c r="A9" s="243">
        <f>ROWS(A$5:A9)</f>
        <v>5</v>
      </c>
      <c r="B9" s="245"/>
      <c r="C9" s="246"/>
      <c r="D9" s="167"/>
      <c r="E9" s="167"/>
      <c r="F9" s="16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row>
    <row r="10" spans="1:32" s="242" customFormat="1" ht="14.45" customHeight="1" x14ac:dyDescent="0.2">
      <c r="A10" s="243">
        <f>ROWS(A$5:A10)</f>
        <v>6</v>
      </c>
      <c r="B10" s="245" t="s">
        <v>573</v>
      </c>
      <c r="C10" s="246" t="s">
        <v>571</v>
      </c>
      <c r="D10" s="167"/>
      <c r="E10" s="167"/>
      <c r="F10" s="16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row>
    <row r="11" spans="1:32" s="242" customFormat="1" ht="14.45" customHeight="1" x14ac:dyDescent="0.2">
      <c r="A11" s="243">
        <f>ROWS(A$5:A11)</f>
        <v>7</v>
      </c>
      <c r="B11" s="245" t="s">
        <v>558</v>
      </c>
      <c r="C11" s="246" t="s">
        <v>572</v>
      </c>
      <c r="D11" s="167"/>
      <c r="E11" s="167"/>
      <c r="F11" s="16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row>
    <row r="12" spans="1:32" s="242" customFormat="1" ht="14.45" customHeight="1" x14ac:dyDescent="0.2">
      <c r="A12" s="243">
        <f>ROWS(A$5:A12)</f>
        <v>8</v>
      </c>
      <c r="B12" s="148"/>
      <c r="C12" s="3"/>
      <c r="D12" s="167"/>
      <c r="E12" s="167"/>
      <c r="F12" s="16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row>
    <row r="13" spans="1:32" s="242" customFormat="1" ht="14.45" customHeight="1" x14ac:dyDescent="0.2">
      <c r="A13" s="243">
        <f>ROWS(A$5:A13)</f>
        <v>9</v>
      </c>
      <c r="B13" s="245" t="s">
        <v>61</v>
      </c>
      <c r="C13" s="246">
        <v>2310</v>
      </c>
      <c r="D13" s="167"/>
      <c r="E13" s="167"/>
      <c r="F13" s="16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row>
    <row r="14" spans="1:32" s="242" customFormat="1" ht="14.45" customHeight="1" x14ac:dyDescent="0.2">
      <c r="A14" s="243">
        <f>ROWS(A$5:A14)</f>
        <v>10</v>
      </c>
      <c r="B14" s="245" t="s">
        <v>62</v>
      </c>
      <c r="C14" s="246">
        <v>2320</v>
      </c>
      <c r="D14" s="167"/>
      <c r="E14" s="167"/>
      <c r="F14" s="16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row>
    <row r="15" spans="1:32" s="242" customFormat="1" ht="14.45" customHeight="1" x14ac:dyDescent="0.2">
      <c r="A15" s="243">
        <f>ROWS(A$5:A15)</f>
        <v>11</v>
      </c>
      <c r="B15" s="242" t="s">
        <v>435</v>
      </c>
      <c r="C15" s="246">
        <v>2330</v>
      </c>
      <c r="D15" s="167"/>
      <c r="E15" s="167"/>
      <c r="F15" s="16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row>
    <row r="16" spans="1:32" s="242" customFormat="1" ht="14.45" customHeight="1" x14ac:dyDescent="0.2">
      <c r="A16" s="243">
        <f>ROWS(A$5:A16)</f>
        <v>12</v>
      </c>
      <c r="B16" s="245" t="s">
        <v>63</v>
      </c>
      <c r="C16" s="246">
        <v>2410</v>
      </c>
      <c r="D16" s="167"/>
      <c r="E16" s="167"/>
      <c r="F16" s="168"/>
      <c r="G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row>
    <row r="17" spans="1:32" s="242" customFormat="1" ht="14.45" customHeight="1" x14ac:dyDescent="0.2">
      <c r="A17" s="243">
        <f>ROWS(A$5:A17)</f>
        <v>13</v>
      </c>
      <c r="B17" s="245" t="s">
        <v>64</v>
      </c>
      <c r="C17" s="246">
        <v>2500</v>
      </c>
      <c r="D17" s="169"/>
      <c r="E17" s="167"/>
      <c r="F17" s="16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row>
    <row r="18" spans="1:32" s="242" customFormat="1" ht="12.75" x14ac:dyDescent="0.2">
      <c r="A18" s="243">
        <f>ROWS(A$5:A18)</f>
        <v>14</v>
      </c>
      <c r="B18" s="245" t="s">
        <v>66</v>
      </c>
      <c r="C18" s="246" t="s">
        <v>574</v>
      </c>
      <c r="D18" s="167"/>
      <c r="E18" s="167"/>
      <c r="F18" s="16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row>
    <row r="19" spans="1:32" s="242" customFormat="1" ht="14.45" customHeight="1" x14ac:dyDescent="0.2">
      <c r="A19" s="243">
        <f>ROWS(A$5:A19)</f>
        <v>15</v>
      </c>
      <c r="B19" s="245" t="s">
        <v>65</v>
      </c>
      <c r="C19" s="246">
        <v>2650</v>
      </c>
      <c r="D19" s="167"/>
      <c r="E19" s="167"/>
      <c r="F19" s="16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row>
    <row r="20" spans="1:32" s="242" customFormat="1" ht="14.45" customHeight="1" x14ac:dyDescent="0.2">
      <c r="A20" s="243">
        <f>ROWS(A$5:A20)</f>
        <v>16</v>
      </c>
      <c r="B20" s="245" t="s">
        <v>291</v>
      </c>
      <c r="C20" s="247" t="s">
        <v>532</v>
      </c>
      <c r="D20" s="167"/>
      <c r="E20" s="167"/>
      <c r="F20" s="16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row>
    <row r="21" spans="1:32" s="242" customFormat="1" ht="20.25" customHeight="1" x14ac:dyDescent="0.2">
      <c r="A21" s="243">
        <f>ROWS(A$5:A21)</f>
        <v>17</v>
      </c>
      <c r="B21" s="245" t="s">
        <v>518</v>
      </c>
      <c r="C21" s="391" t="s">
        <v>533</v>
      </c>
      <c r="D21" s="167"/>
      <c r="E21" s="169"/>
      <c r="F21" s="16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row>
    <row r="22" spans="1:32" s="242" customFormat="1" ht="14.45" customHeight="1" x14ac:dyDescent="0.2">
      <c r="A22" s="243">
        <f>ROWS(A$5:A22)</f>
        <v>18</v>
      </c>
      <c r="B22" s="2"/>
      <c r="C22" s="3"/>
      <c r="D22" s="167"/>
      <c r="E22" s="169"/>
      <c r="F22" s="16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row>
    <row r="23" spans="1:32" s="242" customFormat="1" ht="14.45" customHeight="1" x14ac:dyDescent="0.2">
      <c r="A23" s="243">
        <f>ROWS(A$5:A23)</f>
        <v>19</v>
      </c>
      <c r="B23" s="245" t="s">
        <v>67</v>
      </c>
      <c r="C23" s="246">
        <v>3300</v>
      </c>
      <c r="D23" s="167"/>
      <c r="E23" s="167"/>
      <c r="F23" s="16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row>
    <row r="24" spans="1:32" s="242" customFormat="1" ht="14.45" customHeight="1" x14ac:dyDescent="0.2">
      <c r="A24" s="243">
        <f>ROWS(A$5:A24)</f>
        <v>20</v>
      </c>
      <c r="B24" s="2" t="s">
        <v>559</v>
      </c>
      <c r="C24" s="246">
        <v>3400</v>
      </c>
      <c r="D24" s="167"/>
      <c r="E24" s="167"/>
      <c r="F24" s="16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row>
    <row r="25" spans="1:32" s="242" customFormat="1" ht="14.45" customHeight="1" x14ac:dyDescent="0.2">
      <c r="A25" s="243">
        <f>ROWS(A$5:A25)</f>
        <v>21</v>
      </c>
      <c r="B25" s="245" t="s">
        <v>68</v>
      </c>
      <c r="C25" s="246" t="s">
        <v>554</v>
      </c>
      <c r="D25" s="167"/>
      <c r="E25" s="167"/>
      <c r="F25" s="16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row>
    <row r="26" spans="1:32" s="242" customFormat="1" ht="14.45" customHeight="1" x14ac:dyDescent="0.2">
      <c r="A26" s="243">
        <f>ROWS(A$5:A26)</f>
        <v>22</v>
      </c>
      <c r="B26" s="245" t="s">
        <v>69</v>
      </c>
      <c r="C26" s="246">
        <v>5000</v>
      </c>
      <c r="D26" s="167"/>
      <c r="E26" s="167"/>
      <c r="F26" s="16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row>
    <row r="27" spans="1:32" s="242" customFormat="1" ht="14.45" customHeight="1" x14ac:dyDescent="0.2">
      <c r="A27" s="243">
        <f>ROWS(A$5:A27)</f>
        <v>23</v>
      </c>
      <c r="B27" s="245" t="s">
        <v>195</v>
      </c>
      <c r="C27" s="246" t="s">
        <v>575</v>
      </c>
      <c r="D27" s="167"/>
      <c r="E27" s="167"/>
      <c r="F27" s="16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row>
    <row r="28" spans="1:32" s="242" customFormat="1" ht="14.45" customHeight="1" x14ac:dyDescent="0.2">
      <c r="A28" s="243">
        <f>ROWS(A$5:A28)</f>
        <v>24</v>
      </c>
      <c r="B28" s="2"/>
      <c r="C28" s="3"/>
      <c r="D28" s="167"/>
      <c r="E28" s="167"/>
      <c r="F28" s="16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row>
    <row r="29" spans="1:32" s="242" customFormat="1" ht="14.45" customHeight="1" x14ac:dyDescent="0.2">
      <c r="A29" s="243">
        <f>ROWS(A$5:A29)</f>
        <v>25</v>
      </c>
      <c r="B29" s="2" t="s">
        <v>70</v>
      </c>
      <c r="C29" s="246">
        <v>8000</v>
      </c>
      <c r="D29" s="167"/>
      <c r="E29" s="167"/>
      <c r="F29" s="16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row>
    <row r="30" spans="1:32" s="242" customFormat="1" ht="14.45" customHeight="1" x14ac:dyDescent="0.2">
      <c r="A30" s="243">
        <f>ROWS(A$5:A30)</f>
        <v>26</v>
      </c>
      <c r="B30" s="2" t="s">
        <v>71</v>
      </c>
      <c r="C30" s="3"/>
      <c r="D30" s="167"/>
      <c r="E30" s="167"/>
      <c r="F30" s="16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8"/>
      <c r="AF30" s="148"/>
    </row>
    <row r="31" spans="1:32" s="242" customFormat="1" ht="14.45" customHeight="1" x14ac:dyDescent="0.2">
      <c r="A31" s="243">
        <f>ROWS(A$5:A31)</f>
        <v>27</v>
      </c>
      <c r="B31" s="2"/>
      <c r="C31" s="3"/>
      <c r="D31" s="167"/>
      <c r="E31" s="167"/>
      <c r="F31" s="16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row>
    <row r="32" spans="1:32" s="242" customFormat="1" ht="14.45" customHeight="1" x14ac:dyDescent="0.2">
      <c r="A32" s="243">
        <f>ROWS(A$5:A32)</f>
        <v>28</v>
      </c>
      <c r="B32" s="2"/>
      <c r="C32" s="3"/>
      <c r="D32" s="167"/>
      <c r="E32" s="167"/>
      <c r="F32" s="16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row>
    <row r="33" spans="1:32" s="242" customFormat="1" ht="14.45" customHeight="1" x14ac:dyDescent="0.2">
      <c r="A33" s="243">
        <f>ROWS(A$5:A33)</f>
        <v>29</v>
      </c>
      <c r="B33" s="2"/>
      <c r="C33" s="3"/>
      <c r="D33" s="167"/>
      <c r="E33" s="167"/>
      <c r="F33" s="16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row>
    <row r="34" spans="1:32" s="242" customFormat="1" ht="14.45" customHeight="1" x14ac:dyDescent="0.2">
      <c r="A34" s="243">
        <f>ROWS(A$5:A34)</f>
        <v>30</v>
      </c>
      <c r="B34" s="245" t="s">
        <v>72</v>
      </c>
      <c r="C34" s="3"/>
      <c r="D34" s="248">
        <f>ROUND(SUM(D6:D33),2)</f>
        <v>0</v>
      </c>
      <c r="E34" s="248">
        <f>ROUND(SUM(E6:E33),2)</f>
        <v>0</v>
      </c>
      <c r="F34" s="483"/>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row>
    <row r="35" spans="1:32" s="242" customFormat="1" ht="14.45" customHeight="1" x14ac:dyDescent="0.2">
      <c r="A35" s="243">
        <f>ROWS(A$5:A35)</f>
        <v>31</v>
      </c>
      <c r="B35" s="245" t="s">
        <v>73</v>
      </c>
      <c r="C35" s="3" t="s">
        <v>576</v>
      </c>
      <c r="D35" s="248">
        <f>D7+D8+D21</f>
        <v>0</v>
      </c>
      <c r="E35" s="248">
        <f>E7+E8+E21</f>
        <v>0</v>
      </c>
      <c r="F35" s="248">
        <f>F7+F8+F21</f>
        <v>0</v>
      </c>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row>
    <row r="36" spans="1:32" s="242" customFormat="1" ht="14.45" customHeight="1" x14ac:dyDescent="0.2">
      <c r="A36" s="243">
        <f>ROWS(A$5:A36)</f>
        <v>32</v>
      </c>
      <c r="B36" s="245" t="s">
        <v>74</v>
      </c>
      <c r="C36" s="3"/>
      <c r="D36" s="248">
        <f>ROUND(D34-D35,2)</f>
        <v>0</v>
      </c>
      <c r="E36" s="248">
        <f>ROUND(E34-E35,2)</f>
        <v>0</v>
      </c>
      <c r="F36" s="249">
        <f>ROUND(SUM(F6:F33)-F35,2)</f>
        <v>0</v>
      </c>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row>
    <row r="37" spans="1:32" s="242" customFormat="1" ht="14.45" customHeight="1" x14ac:dyDescent="0.2">
      <c r="A37" s="243">
        <f>ROWS(A$5:A37)</f>
        <v>33</v>
      </c>
      <c r="B37" s="250" t="s">
        <v>75</v>
      </c>
      <c r="C37" s="3"/>
      <c r="D37" s="484"/>
      <c r="E37" s="484"/>
      <c r="F37" s="249">
        <f>ROUND(F35+F36,2)</f>
        <v>0</v>
      </c>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row>
    <row r="38" spans="1:32" s="242" customFormat="1" ht="14.45" customHeight="1" x14ac:dyDescent="0.2">
      <c r="A38" s="243">
        <f>ROWS(A$5:A38)</f>
        <v>34</v>
      </c>
      <c r="B38" s="245" t="s">
        <v>76</v>
      </c>
      <c r="C38" s="3"/>
      <c r="D38" s="484"/>
      <c r="E38" s="484"/>
      <c r="F38" s="16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row>
    <row r="39" spans="1:32" s="242" customFormat="1" ht="14.45" customHeight="1" thickBot="1" x14ac:dyDescent="0.25">
      <c r="A39" s="251">
        <f>ROWS(A$5:A39)</f>
        <v>35</v>
      </c>
      <c r="B39" s="252" t="s">
        <v>77</v>
      </c>
      <c r="C39" s="4"/>
      <c r="D39" s="485"/>
      <c r="E39" s="485"/>
      <c r="F39" s="253">
        <f>IF(F38+F37&lt;&gt;'General Fund'!F126,"Budget Not Balanced",F38+F37)</f>
        <v>0</v>
      </c>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row>
    <row r="40" spans="1:32" s="242" customFormat="1" ht="14.45" customHeight="1" x14ac:dyDescent="0.2">
      <c r="A40" s="259">
        <f>ROWS(A40:A$40)+35</f>
        <v>36</v>
      </c>
      <c r="B40" s="361"/>
      <c r="C40" s="358"/>
      <c r="D40" s="359"/>
      <c r="E40" s="359"/>
      <c r="F40" s="360"/>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row>
    <row r="41" spans="1:32" ht="14.1" customHeight="1" x14ac:dyDescent="0.2">
      <c r="A41" s="259">
        <f>ROWS(A$40:A41)+35</f>
        <v>37</v>
      </c>
      <c r="B41" s="260" t="s">
        <v>502</v>
      </c>
      <c r="C41" s="486"/>
      <c r="D41" s="487"/>
      <c r="E41" s="487"/>
      <c r="F41" s="488"/>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row>
    <row r="42" spans="1:32" ht="14.45" customHeight="1" x14ac:dyDescent="0.2">
      <c r="A42" s="259">
        <f>ROWS(A$40:A42)+35</f>
        <v>38</v>
      </c>
      <c r="B42" s="261" t="s">
        <v>78</v>
      </c>
      <c r="C42" s="5"/>
      <c r="D42" s="167"/>
      <c r="E42" s="167"/>
      <c r="F42" s="168"/>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row>
    <row r="43" spans="1:32" ht="14.45" customHeight="1" x14ac:dyDescent="0.2">
      <c r="A43" s="259">
        <f>ROWS(A$40:A43)+35</f>
        <v>39</v>
      </c>
      <c r="B43" s="261" t="s">
        <v>79</v>
      </c>
      <c r="C43" s="5"/>
      <c r="D43" s="167"/>
      <c r="E43" s="167"/>
      <c r="F43" s="168"/>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row>
    <row r="44" spans="1:32" ht="14.45" customHeight="1" x14ac:dyDescent="0.2">
      <c r="A44" s="259">
        <f>ROWS(A$40:A44)+35</f>
        <v>40</v>
      </c>
      <c r="B44" s="261" t="s">
        <v>80</v>
      </c>
      <c r="C44" s="5"/>
      <c r="D44" s="167"/>
      <c r="E44" s="167"/>
      <c r="F44" s="168"/>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row>
    <row r="45" spans="1:32" ht="14.45" customHeight="1" x14ac:dyDescent="0.2">
      <c r="A45" s="259">
        <f>ROWS(A$40:A45)+35</f>
        <v>41</v>
      </c>
      <c r="B45" s="261" t="s">
        <v>81</v>
      </c>
      <c r="C45" s="5"/>
      <c r="D45" s="248">
        <f>ROUND(SUM(D42:D44),2)</f>
        <v>0</v>
      </c>
      <c r="E45" s="248">
        <f>IF('General Fund'!D128&lt;&gt;SUM(E42:E44),"Must = Col 1 Line 124",ROUND(SUM(E42:E44),2))</f>
        <v>0</v>
      </c>
      <c r="F45" s="249">
        <f>IF('General Fund'!E128&lt;&gt;SUM(F42:F44),"Must = Col 2 Line 124",ROUND(SUM(F42:F44),2))</f>
        <v>0</v>
      </c>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row>
    <row r="46" spans="1:32" ht="14.45" customHeight="1" x14ac:dyDescent="0.2">
      <c r="A46" s="259">
        <f>ROWS(A$40:A46)+35</f>
        <v>42</v>
      </c>
      <c r="B46" s="261"/>
      <c r="C46" s="5"/>
      <c r="D46" s="248"/>
      <c r="E46" s="248"/>
      <c r="F46" s="2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row>
    <row r="47" spans="1:32" ht="14.45" customHeight="1" x14ac:dyDescent="0.2">
      <c r="A47" s="259">
        <f>ROWS(A$40:A47)+35</f>
        <v>43</v>
      </c>
      <c r="B47" s="260" t="s">
        <v>501</v>
      </c>
      <c r="C47" s="5"/>
      <c r="D47" s="248"/>
      <c r="E47" s="248"/>
      <c r="F47" s="2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row>
    <row r="48" spans="1:32" ht="14.45" customHeight="1" x14ac:dyDescent="0.2">
      <c r="A48" s="259">
        <f>ROWS(A$40:A48)+35</f>
        <v>44</v>
      </c>
      <c r="B48" s="138" t="s">
        <v>82</v>
      </c>
      <c r="C48" s="489"/>
      <c r="D48" s="484"/>
      <c r="E48" s="484"/>
      <c r="F48" s="483"/>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row>
    <row r="49" spans="1:32" ht="14.45" customHeight="1" x14ac:dyDescent="0.2">
      <c r="A49" s="259">
        <f>ROWS(A$40:A49)+35</f>
        <v>45</v>
      </c>
      <c r="B49" s="262" t="s">
        <v>83</v>
      </c>
      <c r="C49" s="138">
        <v>1115</v>
      </c>
      <c r="D49" s="167"/>
      <c r="E49" s="167"/>
      <c r="F49" s="168"/>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row>
    <row r="50" spans="1:32" ht="14.45" customHeight="1" x14ac:dyDescent="0.2">
      <c r="A50" s="259">
        <f>ROWS(A$40:A50)+35</f>
        <v>46</v>
      </c>
      <c r="B50" s="261" t="s">
        <v>84</v>
      </c>
      <c r="C50" s="138">
        <v>1120</v>
      </c>
      <c r="D50" s="167"/>
      <c r="E50" s="167"/>
      <c r="F50" s="168"/>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row>
    <row r="51" spans="1:32" ht="14.45" customHeight="1" x14ac:dyDescent="0.2">
      <c r="A51" s="259">
        <f>ROWS(A$40:A51)+35</f>
        <v>47</v>
      </c>
      <c r="B51" s="261" t="s">
        <v>85</v>
      </c>
      <c r="C51" s="138">
        <v>1125</v>
      </c>
      <c r="D51" s="167"/>
      <c r="E51" s="167"/>
      <c r="F51" s="168"/>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row>
    <row r="52" spans="1:32" ht="14.45" customHeight="1" x14ac:dyDescent="0.2">
      <c r="A52" s="259">
        <f>ROWS(A$40:A52)+35</f>
        <v>48</v>
      </c>
      <c r="B52" s="261" t="s">
        <v>86</v>
      </c>
      <c r="C52" s="138" t="s">
        <v>531</v>
      </c>
      <c r="D52" s="167"/>
      <c r="E52" s="167"/>
      <c r="F52" s="168"/>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row>
    <row r="53" spans="1:32" ht="14.45" customHeight="1" x14ac:dyDescent="0.2">
      <c r="A53" s="259">
        <f>ROWS(A$40:A53)+35</f>
        <v>49</v>
      </c>
      <c r="B53" s="261" t="s">
        <v>87</v>
      </c>
      <c r="C53" s="138" t="s">
        <v>530</v>
      </c>
      <c r="D53" s="167"/>
      <c r="E53" s="167"/>
      <c r="F53" s="168"/>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row>
    <row r="54" spans="1:32" ht="23.25" customHeight="1" x14ac:dyDescent="0.2">
      <c r="A54" s="259">
        <f>ROWS(A$40:A54)+35</f>
        <v>50</v>
      </c>
      <c r="B54" s="261" t="s">
        <v>88</v>
      </c>
      <c r="C54" s="392" t="s">
        <v>534</v>
      </c>
      <c r="D54" s="167"/>
      <c r="E54" s="167"/>
      <c r="F54" s="168"/>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row>
    <row r="55" spans="1:32" ht="14.45" customHeight="1" x14ac:dyDescent="0.2">
      <c r="A55" s="259">
        <f>ROWS(A$40:A55)+35</f>
        <v>51</v>
      </c>
      <c r="B55" s="261" t="s">
        <v>90</v>
      </c>
      <c r="C55" s="138" t="s">
        <v>520</v>
      </c>
      <c r="D55" s="167"/>
      <c r="E55" s="167"/>
      <c r="F55" s="168"/>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row>
    <row r="56" spans="1:32" ht="14.45" customHeight="1" x14ac:dyDescent="0.2">
      <c r="A56" s="259">
        <f>ROWS(A$40:A56)+35</f>
        <v>52</v>
      </c>
      <c r="B56" s="261" t="s">
        <v>89</v>
      </c>
      <c r="C56" s="138" t="s">
        <v>519</v>
      </c>
      <c r="D56" s="167"/>
      <c r="E56" s="167"/>
      <c r="F56" s="168"/>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row>
    <row r="57" spans="1:32" ht="14.45" customHeight="1" x14ac:dyDescent="0.2">
      <c r="A57" s="259">
        <f>ROWS(A$40:A57)+35</f>
        <v>53</v>
      </c>
      <c r="B57" s="261" t="s">
        <v>91</v>
      </c>
      <c r="C57" s="138" t="s">
        <v>522</v>
      </c>
      <c r="D57" s="167"/>
      <c r="E57" s="167"/>
      <c r="F57" s="168"/>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row>
    <row r="58" spans="1:32" ht="14.45" customHeight="1" x14ac:dyDescent="0.2">
      <c r="A58" s="259">
        <f>ROWS(A$40:A58)+35</f>
        <v>54</v>
      </c>
      <c r="B58" s="261" t="s">
        <v>93</v>
      </c>
      <c r="C58" s="138">
        <v>1800</v>
      </c>
      <c r="D58" s="167"/>
      <c r="E58" s="167"/>
      <c r="F58" s="168"/>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row>
    <row r="59" spans="1:32" ht="14.45" customHeight="1" x14ac:dyDescent="0.2">
      <c r="A59" s="259">
        <f>ROWS(A$40:A59)+35</f>
        <v>55</v>
      </c>
      <c r="B59" s="261" t="s">
        <v>94</v>
      </c>
      <c r="C59" s="138" t="s">
        <v>529</v>
      </c>
      <c r="D59" s="167"/>
      <c r="E59" s="167"/>
      <c r="F59" s="168"/>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row>
    <row r="60" spans="1:32" ht="14.45" customHeight="1" x14ac:dyDescent="0.2">
      <c r="A60" s="259">
        <f>ROWS(A$40:A60)+35</f>
        <v>56</v>
      </c>
      <c r="B60" s="261" t="s">
        <v>92</v>
      </c>
      <c r="C60" s="138" t="s">
        <v>521</v>
      </c>
      <c r="D60" s="167"/>
      <c r="E60" s="167"/>
      <c r="F60" s="168"/>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row>
    <row r="61" spans="1:32" ht="14.45" customHeight="1" x14ac:dyDescent="0.2">
      <c r="A61" s="259">
        <f>ROWS(A$40:A61)+35</f>
        <v>57</v>
      </c>
      <c r="B61" s="261" t="s">
        <v>317</v>
      </c>
      <c r="C61" s="138">
        <v>3133</v>
      </c>
      <c r="D61" s="167"/>
      <c r="E61" s="167"/>
      <c r="F61" s="168"/>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c r="AD61" s="149"/>
      <c r="AE61" s="149"/>
      <c r="AF61" s="149"/>
    </row>
    <row r="62" spans="1:32" ht="14.45" customHeight="1" x14ac:dyDescent="0.2">
      <c r="A62" s="259">
        <f>ROWS(A$40:A62)+35</f>
        <v>58</v>
      </c>
      <c r="B62" s="5" t="s">
        <v>556</v>
      </c>
      <c r="C62" s="6">
        <v>1925</v>
      </c>
      <c r="D62" s="367"/>
      <c r="E62" s="367"/>
      <c r="F62" s="368"/>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row>
    <row r="63" spans="1:32" ht="14.45" customHeight="1" x14ac:dyDescent="0.2">
      <c r="A63" s="259">
        <f>ROWS(A$40:A63)+35</f>
        <v>59</v>
      </c>
      <c r="B63" s="5"/>
      <c r="C63" s="138"/>
      <c r="D63" s="367"/>
      <c r="E63" s="367"/>
      <c r="F63" s="368"/>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row>
    <row r="64" spans="1:32" ht="14.45" customHeight="1" x14ac:dyDescent="0.2">
      <c r="A64" s="259">
        <f>ROWS(A$40:A64)+35</f>
        <v>60</v>
      </c>
      <c r="B64" s="5"/>
      <c r="C64" s="138"/>
      <c r="D64" s="367"/>
      <c r="E64" s="367"/>
      <c r="F64" s="368"/>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row>
    <row r="65" spans="1:32" ht="14.45" customHeight="1" x14ac:dyDescent="0.2">
      <c r="A65" s="259">
        <f>ROWS(A$40:A65)+35</f>
        <v>61</v>
      </c>
      <c r="B65" s="5"/>
      <c r="C65" s="6"/>
      <c r="D65" s="367"/>
      <c r="E65" s="367"/>
      <c r="F65" s="368"/>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row>
    <row r="66" spans="1:32" ht="14.45" customHeight="1" x14ac:dyDescent="0.2">
      <c r="A66" s="259">
        <f>ROWS(A$40:A66)+35</f>
        <v>62</v>
      </c>
      <c r="B66" s="5"/>
      <c r="C66" s="6"/>
      <c r="D66" s="367"/>
      <c r="E66" s="367"/>
      <c r="F66" s="368"/>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row>
    <row r="67" spans="1:32" ht="14.45" customHeight="1" x14ac:dyDescent="0.2">
      <c r="A67" s="259">
        <f>ROWS(A$40:A67)+35</f>
        <v>63</v>
      </c>
      <c r="B67" s="5"/>
      <c r="C67" s="6"/>
      <c r="D67" s="367"/>
      <c r="E67" s="367"/>
      <c r="F67" s="368"/>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row>
    <row r="68" spans="1:32" ht="14.45" customHeight="1" x14ac:dyDescent="0.2">
      <c r="A68" s="259">
        <f>ROWS(A$40:A68)+35</f>
        <v>64</v>
      </c>
      <c r="B68" s="138" t="s">
        <v>95</v>
      </c>
      <c r="C68" s="489"/>
      <c r="D68" s="484"/>
      <c r="E68" s="484"/>
      <c r="F68" s="483"/>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row>
    <row r="69" spans="1:32" ht="14.45" customHeight="1" x14ac:dyDescent="0.2">
      <c r="A69" s="259">
        <f>ROWS(A$40:A69)+35</f>
        <v>65</v>
      </c>
      <c r="B69" s="261" t="s">
        <v>96</v>
      </c>
      <c r="C69" s="138">
        <v>2110</v>
      </c>
      <c r="D69" s="167"/>
      <c r="E69" s="167"/>
      <c r="F69" s="168"/>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row>
    <row r="70" spans="1:32" ht="14.45" customHeight="1" x14ac:dyDescent="0.2">
      <c r="A70" s="259">
        <f>ROWS(A$40:A70)+35</f>
        <v>66</v>
      </c>
      <c r="B70" s="261" t="s">
        <v>97</v>
      </c>
      <c r="C70" s="138">
        <v>2130</v>
      </c>
      <c r="D70" s="167"/>
      <c r="E70" s="167"/>
      <c r="F70" s="168"/>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row>
    <row r="71" spans="1:32" ht="14.45" customHeight="1" x14ac:dyDescent="0.2">
      <c r="A71" s="259">
        <f>ROWS(A$40:A71)+35</f>
        <v>67</v>
      </c>
      <c r="B71" s="261" t="s">
        <v>98</v>
      </c>
      <c r="C71" s="138">
        <v>2210</v>
      </c>
      <c r="D71" s="167"/>
      <c r="E71" s="167"/>
      <c r="F71" s="168"/>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row>
    <row r="72" spans="1:32" ht="14.45" customHeight="1" x14ac:dyDescent="0.2">
      <c r="A72" s="259">
        <f>ROWS(A$40:A72)+35</f>
        <v>68</v>
      </c>
      <c r="B72" s="5"/>
      <c r="C72" s="6"/>
      <c r="D72" s="167"/>
      <c r="E72" s="167"/>
      <c r="F72" s="168"/>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row>
    <row r="73" spans="1:32" ht="14.45" customHeight="1" x14ac:dyDescent="0.2">
      <c r="A73" s="259">
        <f>ROWS(A$40:A73)+35</f>
        <v>69</v>
      </c>
      <c r="B73" s="5"/>
      <c r="C73" s="6"/>
      <c r="D73" s="167"/>
      <c r="E73" s="167"/>
      <c r="F73" s="168"/>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row>
    <row r="74" spans="1:32" ht="14.45" customHeight="1" x14ac:dyDescent="0.2">
      <c r="A74" s="259">
        <f>ROWS(A$40:A74)+35</f>
        <v>70</v>
      </c>
      <c r="B74" s="138" t="s">
        <v>99</v>
      </c>
      <c r="C74" s="489"/>
      <c r="D74" s="484"/>
      <c r="E74" s="484"/>
      <c r="F74" s="483"/>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row>
    <row r="75" spans="1:32" ht="14.45" customHeight="1" x14ac:dyDescent="0.2">
      <c r="A75" s="259">
        <f>ROWS(A$40:A75)+35</f>
        <v>71</v>
      </c>
      <c r="B75" s="261" t="s">
        <v>436</v>
      </c>
      <c r="C75" s="138">
        <v>3110</v>
      </c>
      <c r="D75" s="169"/>
      <c r="E75" s="169"/>
      <c r="F75" s="170"/>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row>
    <row r="76" spans="1:32" ht="14.45" customHeight="1" x14ac:dyDescent="0.2">
      <c r="A76" s="259">
        <f>ROWS(A$40:A76)+35</f>
        <v>72</v>
      </c>
      <c r="B76" s="261" t="s">
        <v>100</v>
      </c>
      <c r="C76" s="138">
        <v>3120</v>
      </c>
      <c r="D76" s="167"/>
      <c r="E76" s="167"/>
      <c r="F76" s="168"/>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row>
    <row r="77" spans="1:32" ht="14.45" customHeight="1" x14ac:dyDescent="0.2">
      <c r="A77" s="259">
        <f>ROWS(A$40:A77)+35</f>
        <v>73</v>
      </c>
      <c r="B77" s="261" t="s">
        <v>101</v>
      </c>
      <c r="C77" s="138">
        <v>3125</v>
      </c>
      <c r="D77" s="167"/>
      <c r="E77" s="167"/>
      <c r="F77" s="168"/>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row>
    <row r="78" spans="1:32" ht="14.45" customHeight="1" x14ac:dyDescent="0.2">
      <c r="A78" s="259">
        <f>ROWS(A$40:A78)+35</f>
        <v>74</v>
      </c>
      <c r="B78" s="261" t="s">
        <v>102</v>
      </c>
      <c r="C78" s="138">
        <v>3130</v>
      </c>
      <c r="D78" s="167"/>
      <c r="E78" s="169"/>
      <c r="F78" s="483"/>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row>
    <row r="79" spans="1:32" ht="14.45" customHeight="1" x14ac:dyDescent="0.2">
      <c r="A79" s="259">
        <f>ROWS(A$40:A79)+35</f>
        <v>75</v>
      </c>
      <c r="B79" s="261" t="s">
        <v>104</v>
      </c>
      <c r="C79" s="138" t="s">
        <v>528</v>
      </c>
      <c r="D79" s="169"/>
      <c r="E79" s="169"/>
      <c r="F79" s="170"/>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row>
    <row r="80" spans="1:32" ht="14.45" customHeight="1" x14ac:dyDescent="0.2">
      <c r="A80" s="259">
        <f>ROWS(A$40:A80)+35</f>
        <v>76</v>
      </c>
      <c r="B80" s="263" t="s">
        <v>105</v>
      </c>
      <c r="C80" s="264">
        <v>3180</v>
      </c>
      <c r="D80" s="167"/>
      <c r="E80" s="169"/>
      <c r="F80" s="170"/>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row>
    <row r="81" spans="1:32" ht="14.45" customHeight="1" x14ac:dyDescent="0.2">
      <c r="A81" s="259">
        <f>ROWS(A$40:A81)+35</f>
        <v>77</v>
      </c>
      <c r="B81" s="261" t="s">
        <v>103</v>
      </c>
      <c r="C81" s="138">
        <v>3535</v>
      </c>
      <c r="D81" s="171"/>
      <c r="E81" s="172"/>
      <c r="F81" s="173"/>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row>
    <row r="82" spans="1:32" ht="12.75" x14ac:dyDescent="0.2">
      <c r="A82" s="259">
        <f>ROWS(A$40:A82)+35</f>
        <v>78</v>
      </c>
      <c r="B82" s="329" t="s">
        <v>106</v>
      </c>
      <c r="C82" s="330"/>
      <c r="D82" s="167"/>
      <c r="E82" s="167"/>
      <c r="F82" s="167"/>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row>
    <row r="83" spans="1:32" ht="12.75" x14ac:dyDescent="0.2">
      <c r="A83" s="259">
        <f>ROWS(A$40:A83)+35</f>
        <v>79</v>
      </c>
      <c r="B83" s="5"/>
      <c r="C83" s="138"/>
      <c r="D83" s="369"/>
      <c r="E83" s="369"/>
      <c r="F83" s="367"/>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row>
    <row r="84" spans="1:32" ht="12.75" x14ac:dyDescent="0.2">
      <c r="A84" s="259">
        <f>ROWS(A$40:A84)+35</f>
        <v>80</v>
      </c>
      <c r="B84" s="362"/>
      <c r="C84" s="363"/>
      <c r="D84" s="369"/>
      <c r="E84" s="369"/>
      <c r="F84" s="367"/>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row>
    <row r="85" spans="1:32" ht="12.75" x14ac:dyDescent="0.2">
      <c r="A85" s="259">
        <f>ROWS(A$40:A85)+35</f>
        <v>81</v>
      </c>
      <c r="B85" s="362"/>
      <c r="C85" s="363"/>
      <c r="D85" s="369"/>
      <c r="E85" s="369"/>
      <c r="F85" s="367"/>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row>
    <row r="86" spans="1:32" ht="12.75" x14ac:dyDescent="0.2">
      <c r="A86" s="259">
        <f>ROWS(A$40:A86)+35</f>
        <v>82</v>
      </c>
      <c r="B86" s="362"/>
      <c r="C86" s="363"/>
      <c r="D86" s="369"/>
      <c r="E86" s="369"/>
      <c r="F86" s="367"/>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E86" s="149"/>
      <c r="AF86" s="149"/>
    </row>
    <row r="87" spans="1:32" s="266" customFormat="1" ht="12.6" customHeight="1" x14ac:dyDescent="0.2">
      <c r="A87" s="259">
        <f>ROWS(A$40:A87)+35</f>
        <v>83</v>
      </c>
      <c r="B87" s="397"/>
      <c r="C87" s="364"/>
      <c r="D87" s="370"/>
      <c r="E87" s="370"/>
      <c r="F87" s="371"/>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row>
    <row r="88" spans="1:32" s="266" customFormat="1" ht="14.1" customHeight="1" x14ac:dyDescent="0.2">
      <c r="A88" s="259">
        <f>ROWS(A$40:A88)+35</f>
        <v>84</v>
      </c>
      <c r="B88" s="269" t="s">
        <v>107</v>
      </c>
      <c r="C88" s="270">
        <v>3400</v>
      </c>
      <c r="D88" s="167"/>
      <c r="E88" s="167"/>
      <c r="F88" s="168"/>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row>
    <row r="89" spans="1:32" s="266" customFormat="1" ht="14.1" customHeight="1" x14ac:dyDescent="0.2">
      <c r="A89" s="259">
        <f>ROWS(A$40:A89)+35</f>
        <v>85</v>
      </c>
      <c r="B89" s="7" t="s">
        <v>555</v>
      </c>
      <c r="C89" s="8"/>
      <c r="D89" s="169"/>
      <c r="E89" s="169"/>
      <c r="F89" s="17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c r="AE89" s="150"/>
      <c r="AF89" s="150"/>
    </row>
    <row r="90" spans="1:32" s="266" customFormat="1" ht="14.1" customHeight="1" x14ac:dyDescent="0.2">
      <c r="A90" s="259">
        <f>ROWS(A$40:A90)+35</f>
        <v>86</v>
      </c>
      <c r="B90" s="269" t="s">
        <v>68</v>
      </c>
      <c r="C90" s="270" t="s">
        <v>554</v>
      </c>
      <c r="D90" s="167"/>
      <c r="E90" s="167"/>
      <c r="F90" s="168"/>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row>
    <row r="91" spans="1:32" s="266" customFormat="1" ht="14.1" customHeight="1" x14ac:dyDescent="0.2">
      <c r="A91" s="259">
        <f>ROWS(A$40:A91)+35</f>
        <v>87</v>
      </c>
      <c r="B91" s="269" t="s">
        <v>108</v>
      </c>
      <c r="C91" s="270">
        <v>3990</v>
      </c>
      <c r="D91" s="169"/>
      <c r="E91" s="169"/>
      <c r="F91" s="17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row>
    <row r="92" spans="1:32" s="266" customFormat="1" ht="14.1" customHeight="1" x14ac:dyDescent="0.2">
      <c r="A92" s="259">
        <f>ROWS(A$40:A92)+35</f>
        <v>88</v>
      </c>
      <c r="B92" s="7" t="s">
        <v>503</v>
      </c>
      <c r="C92" s="8" t="s">
        <v>553</v>
      </c>
      <c r="D92" s="169"/>
      <c r="E92" s="169"/>
      <c r="F92" s="49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row>
    <row r="93" spans="1:32" s="266" customFormat="1" ht="14.1" customHeight="1" x14ac:dyDescent="0.2">
      <c r="A93" s="259">
        <f>ROWS(A$40:A93)+35</f>
        <v>89</v>
      </c>
      <c r="B93" s="270" t="s">
        <v>109</v>
      </c>
      <c r="C93" s="489"/>
      <c r="D93" s="484"/>
      <c r="E93" s="484"/>
      <c r="F93" s="483"/>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row>
    <row r="94" spans="1:32" s="266" customFormat="1" ht="14.1" customHeight="1" x14ac:dyDescent="0.2">
      <c r="A94" s="259">
        <f>ROWS(A$40:A94)+35</f>
        <v>90</v>
      </c>
      <c r="B94" s="271" t="s">
        <v>524</v>
      </c>
      <c r="C94" s="270" t="s">
        <v>523</v>
      </c>
      <c r="D94" s="169"/>
      <c r="E94" s="169"/>
      <c r="F94" s="168"/>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row>
    <row r="95" spans="1:32" s="266" customFormat="1" ht="14.1" customHeight="1" x14ac:dyDescent="0.2">
      <c r="A95" s="259">
        <f>ROWS(A$40:A95)+35</f>
        <v>91</v>
      </c>
      <c r="B95" s="397"/>
      <c r="C95" s="270" t="s">
        <v>552</v>
      </c>
      <c r="D95" s="169"/>
      <c r="E95" s="169"/>
      <c r="F95" s="168"/>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150"/>
      <c r="AE95" s="150"/>
      <c r="AF95" s="150"/>
    </row>
    <row r="96" spans="1:32" s="266" customFormat="1" ht="14.1" customHeight="1" x14ac:dyDescent="0.2">
      <c r="A96" s="259">
        <f>ROWS(A$40:A96)+35</f>
        <v>92</v>
      </c>
      <c r="B96" s="397"/>
      <c r="C96" s="270"/>
      <c r="D96" s="169"/>
      <c r="E96" s="169"/>
      <c r="F96" s="168"/>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row>
    <row r="97" spans="1:32" s="266" customFormat="1" ht="14.1" customHeight="1" x14ac:dyDescent="0.2">
      <c r="A97" s="259">
        <f>ROWS(A$40:A97)+35</f>
        <v>93</v>
      </c>
      <c r="B97" s="398"/>
      <c r="C97" s="390"/>
      <c r="D97" s="169"/>
      <c r="E97" s="169"/>
      <c r="F97" s="168"/>
      <c r="G97" s="150"/>
      <c r="H97" s="150"/>
      <c r="I97" s="150"/>
      <c r="J97" s="150"/>
      <c r="K97" s="150"/>
      <c r="L97" s="150"/>
      <c r="M97" s="150"/>
      <c r="N97" s="150"/>
      <c r="O97" s="150"/>
      <c r="P97" s="150"/>
      <c r="Q97" s="150"/>
      <c r="R97" s="150"/>
      <c r="S97" s="150"/>
      <c r="T97" s="150"/>
      <c r="U97" s="150"/>
      <c r="V97" s="150"/>
      <c r="W97" s="150"/>
      <c r="X97" s="150"/>
      <c r="Y97" s="150"/>
      <c r="Z97" s="150"/>
      <c r="AA97" s="150"/>
      <c r="AB97" s="150"/>
      <c r="AC97" s="150"/>
      <c r="AD97" s="150"/>
      <c r="AE97" s="150"/>
      <c r="AF97" s="150"/>
    </row>
    <row r="98" spans="1:32" s="266" customFormat="1" ht="14.1" customHeight="1" x14ac:dyDescent="0.2">
      <c r="A98" s="259">
        <f>ROWS(A$40:A98)+35</f>
        <v>94</v>
      </c>
      <c r="B98" s="269" t="s">
        <v>525</v>
      </c>
      <c r="C98" s="270" t="s">
        <v>526</v>
      </c>
      <c r="D98" s="169"/>
      <c r="E98" s="169"/>
      <c r="F98" s="168"/>
      <c r="G98" s="150"/>
      <c r="H98" s="150"/>
      <c r="I98" s="150"/>
      <c r="J98" s="150"/>
      <c r="K98" s="150"/>
      <c r="L98" s="150"/>
      <c r="M98" s="150"/>
      <c r="N98" s="150"/>
      <c r="O98" s="150"/>
      <c r="P98" s="150"/>
      <c r="Q98" s="150"/>
      <c r="R98" s="150"/>
      <c r="S98" s="150"/>
      <c r="T98" s="150"/>
      <c r="U98" s="150"/>
      <c r="V98" s="150"/>
      <c r="W98" s="150"/>
      <c r="X98" s="150"/>
      <c r="Y98" s="150"/>
      <c r="Z98" s="150"/>
      <c r="AA98" s="150"/>
      <c r="AB98" s="150"/>
      <c r="AC98" s="150"/>
      <c r="AD98" s="150"/>
      <c r="AE98" s="150"/>
      <c r="AF98" s="150"/>
    </row>
    <row r="99" spans="1:32" s="266" customFormat="1" ht="14.1" customHeight="1" x14ac:dyDescent="0.2">
      <c r="A99" s="259">
        <f>ROWS(A$40:A99)+35</f>
        <v>95</v>
      </c>
      <c r="B99" s="398"/>
      <c r="C99" s="270" t="s">
        <v>577</v>
      </c>
      <c r="D99" s="167"/>
      <c r="E99" s="167"/>
      <c r="F99" s="168"/>
      <c r="G99" s="150"/>
      <c r="H99" s="150"/>
      <c r="I99" s="150"/>
      <c r="J99" s="150"/>
      <c r="K99" s="150"/>
      <c r="L99" s="150"/>
      <c r="M99" s="150"/>
      <c r="N99" s="150"/>
      <c r="O99" s="150"/>
      <c r="P99" s="150"/>
      <c r="Q99" s="150"/>
      <c r="R99" s="150"/>
      <c r="S99" s="150"/>
      <c r="T99" s="150"/>
      <c r="U99" s="150"/>
      <c r="V99" s="150"/>
      <c r="W99" s="150"/>
      <c r="X99" s="150"/>
      <c r="Y99" s="150"/>
      <c r="Z99" s="150"/>
      <c r="AA99" s="150"/>
      <c r="AB99" s="150"/>
      <c r="AC99" s="150"/>
      <c r="AD99" s="150"/>
      <c r="AE99" s="150"/>
      <c r="AF99" s="150"/>
    </row>
    <row r="100" spans="1:32" s="266" customFormat="1" ht="14.1" customHeight="1" x14ac:dyDescent="0.2">
      <c r="A100" s="259">
        <f>ROWS(A$40:A100)+35</f>
        <v>96</v>
      </c>
      <c r="B100" s="398"/>
      <c r="C100" s="390"/>
      <c r="D100" s="167"/>
      <c r="E100" s="167"/>
      <c r="F100" s="168"/>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0"/>
      <c r="AC100" s="150"/>
      <c r="AD100" s="150"/>
      <c r="AE100" s="150"/>
      <c r="AF100" s="150"/>
    </row>
    <row r="101" spans="1:32" s="266" customFormat="1" ht="14.1" customHeight="1" x14ac:dyDescent="0.2">
      <c r="A101" s="259">
        <f>ROWS(A$40:A101)+35</f>
        <v>97</v>
      </c>
      <c r="B101" s="271" t="s">
        <v>110</v>
      </c>
      <c r="C101" s="270">
        <v>4708</v>
      </c>
      <c r="D101" s="367"/>
      <c r="E101" s="367"/>
      <c r="F101" s="368"/>
      <c r="G101" s="150"/>
      <c r="H101" s="150"/>
      <c r="I101" s="150"/>
      <c r="J101" s="150"/>
      <c r="K101" s="150"/>
      <c r="L101" s="150"/>
      <c r="M101" s="150"/>
      <c r="N101" s="150"/>
      <c r="O101" s="150"/>
      <c r="P101" s="150"/>
      <c r="Q101" s="150"/>
      <c r="R101" s="150"/>
      <c r="S101" s="150"/>
      <c r="T101" s="150"/>
      <c r="U101" s="150"/>
      <c r="V101" s="150"/>
      <c r="W101" s="150"/>
      <c r="X101" s="150"/>
      <c r="Y101" s="150"/>
      <c r="Z101" s="150"/>
      <c r="AA101" s="150"/>
      <c r="AB101" s="150"/>
      <c r="AC101" s="150"/>
      <c r="AD101" s="150"/>
      <c r="AE101" s="150"/>
      <c r="AF101" s="150"/>
    </row>
    <row r="102" spans="1:32" s="266" customFormat="1" ht="14.1" customHeight="1" x14ac:dyDescent="0.2">
      <c r="A102" s="259">
        <f>ROWS(A$40:A102)+35</f>
        <v>98</v>
      </c>
      <c r="B102" s="271" t="s">
        <v>111</v>
      </c>
      <c r="C102" s="270">
        <v>4709</v>
      </c>
      <c r="D102" s="367"/>
      <c r="E102" s="367"/>
      <c r="F102" s="368"/>
      <c r="G102" s="150"/>
      <c r="H102" s="150"/>
      <c r="I102" s="150"/>
      <c r="J102" s="150"/>
      <c r="K102" s="150"/>
      <c r="L102" s="150"/>
      <c r="M102" s="150"/>
      <c r="N102" s="150"/>
      <c r="O102" s="150"/>
      <c r="P102" s="150"/>
      <c r="Q102" s="150"/>
      <c r="R102" s="150"/>
      <c r="S102" s="150"/>
      <c r="T102" s="150"/>
      <c r="U102" s="150"/>
      <c r="V102" s="150"/>
      <c r="W102" s="150"/>
      <c r="X102" s="150"/>
      <c r="Y102" s="150"/>
      <c r="Z102" s="150"/>
      <c r="AA102" s="150"/>
      <c r="AB102" s="150"/>
      <c r="AC102" s="150"/>
      <c r="AD102" s="150"/>
      <c r="AE102" s="150"/>
      <c r="AF102" s="150"/>
    </row>
    <row r="103" spans="1:32" s="266" customFormat="1" ht="14.1" customHeight="1" x14ac:dyDescent="0.2">
      <c r="A103" s="259">
        <f>ROWS(A$40:A103)+35</f>
        <v>99</v>
      </c>
      <c r="B103" s="269" t="s">
        <v>112</v>
      </c>
      <c r="C103" s="270">
        <v>4305</v>
      </c>
      <c r="D103" s="367"/>
      <c r="E103" s="367"/>
      <c r="F103" s="368"/>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row>
    <row r="104" spans="1:32" s="266" customFormat="1" ht="14.1" customHeight="1" x14ac:dyDescent="0.2">
      <c r="A104" s="259">
        <f>ROWS(A$40:A104)+35</f>
        <v>100</v>
      </c>
      <c r="B104" s="272" t="s">
        <v>113</v>
      </c>
      <c r="C104" s="270">
        <v>4524</v>
      </c>
      <c r="D104" s="367"/>
      <c r="E104" s="367"/>
      <c r="F104" s="368"/>
      <c r="G104" s="150"/>
      <c r="H104" s="150"/>
      <c r="I104" s="150"/>
      <c r="J104" s="150"/>
      <c r="K104" s="150"/>
      <c r="L104" s="150"/>
      <c r="M104" s="150"/>
      <c r="N104" s="150"/>
      <c r="O104" s="150"/>
      <c r="P104" s="150"/>
      <c r="Q104" s="150"/>
      <c r="R104" s="150"/>
      <c r="S104" s="150"/>
      <c r="T104" s="150"/>
      <c r="U104" s="150"/>
      <c r="V104" s="150"/>
      <c r="W104" s="150"/>
      <c r="X104" s="150"/>
      <c r="Y104" s="150"/>
      <c r="Z104" s="150"/>
      <c r="AA104" s="150"/>
      <c r="AB104" s="150"/>
      <c r="AC104" s="150"/>
      <c r="AD104" s="150"/>
      <c r="AE104" s="150"/>
      <c r="AF104" s="150"/>
    </row>
    <row r="105" spans="1:32" s="266" customFormat="1" ht="14.1" customHeight="1" x14ac:dyDescent="0.2">
      <c r="A105" s="259">
        <f>ROWS(A$40:A105)+35</f>
        <v>101</v>
      </c>
      <c r="B105" s="365"/>
      <c r="C105" s="366"/>
      <c r="D105" s="367"/>
      <c r="E105" s="367"/>
      <c r="F105" s="368"/>
      <c r="G105" s="150"/>
      <c r="H105" s="150"/>
      <c r="I105" s="150"/>
      <c r="J105" s="150"/>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F105" s="150"/>
    </row>
    <row r="106" spans="1:32" s="266" customFormat="1" ht="14.1" customHeight="1" x14ac:dyDescent="0.2">
      <c r="A106" s="259">
        <f>ROWS(A$40:A106)+35</f>
        <v>102</v>
      </c>
      <c r="B106" s="365"/>
      <c r="C106" s="366"/>
      <c r="D106" s="367"/>
      <c r="E106" s="367"/>
      <c r="F106" s="368"/>
      <c r="G106" s="150"/>
      <c r="H106" s="150"/>
      <c r="I106" s="150"/>
      <c r="J106" s="150"/>
      <c r="K106" s="150"/>
      <c r="L106" s="150"/>
      <c r="M106" s="150"/>
      <c r="N106" s="150"/>
      <c r="O106" s="150"/>
      <c r="P106" s="150"/>
      <c r="Q106" s="150"/>
      <c r="R106" s="150"/>
      <c r="S106" s="150"/>
      <c r="T106" s="150"/>
      <c r="U106" s="150"/>
      <c r="V106" s="150"/>
      <c r="W106" s="150"/>
      <c r="X106" s="150"/>
      <c r="Y106" s="150"/>
      <c r="Z106" s="150"/>
      <c r="AA106" s="150"/>
      <c r="AB106" s="150"/>
      <c r="AC106" s="150"/>
      <c r="AD106" s="150"/>
      <c r="AE106" s="150"/>
      <c r="AF106" s="150"/>
    </row>
    <row r="107" spans="1:32" s="266" customFormat="1" ht="14.1" customHeight="1" x14ac:dyDescent="0.2">
      <c r="A107" s="259">
        <f>ROWS(A$40:A107)+35</f>
        <v>103</v>
      </c>
      <c r="B107" s="7"/>
      <c r="C107" s="8"/>
      <c r="D107" s="367"/>
      <c r="E107" s="367"/>
      <c r="F107" s="368"/>
      <c r="G107" s="150"/>
      <c r="H107" s="150"/>
      <c r="I107" s="150"/>
      <c r="J107" s="150"/>
      <c r="K107" s="150"/>
      <c r="L107" s="150"/>
      <c r="M107" s="150"/>
      <c r="N107" s="150"/>
      <c r="O107" s="150"/>
      <c r="P107" s="150"/>
      <c r="Q107" s="150"/>
      <c r="R107" s="150"/>
      <c r="S107" s="150"/>
      <c r="T107" s="150"/>
      <c r="U107" s="150"/>
      <c r="V107" s="150"/>
      <c r="W107" s="150"/>
      <c r="X107" s="150"/>
      <c r="Y107" s="150"/>
      <c r="Z107" s="150"/>
      <c r="AA107" s="150"/>
      <c r="AB107" s="150"/>
      <c r="AC107" s="150"/>
      <c r="AD107" s="150"/>
      <c r="AE107" s="150"/>
      <c r="AF107" s="150"/>
    </row>
    <row r="108" spans="1:32" s="266" customFormat="1" ht="14.1" customHeight="1" x14ac:dyDescent="0.2">
      <c r="A108" s="259">
        <f>ROWS(A$40:A108)+35</f>
        <v>104</v>
      </c>
      <c r="B108" s="269" t="s">
        <v>114</v>
      </c>
      <c r="C108" s="270">
        <v>4525</v>
      </c>
      <c r="D108" s="167"/>
      <c r="E108" s="167"/>
      <c r="F108" s="168"/>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row>
    <row r="109" spans="1:32" s="266" customFormat="1" ht="14.1" customHeight="1" x14ac:dyDescent="0.2">
      <c r="A109" s="259">
        <f>ROWS(A$40:A109)+35</f>
        <v>105</v>
      </c>
      <c r="B109" s="269" t="s">
        <v>527</v>
      </c>
      <c r="C109" s="270">
        <v>4530</v>
      </c>
      <c r="D109" s="167"/>
      <c r="E109" s="167"/>
      <c r="F109" s="168"/>
      <c r="G109" s="150"/>
      <c r="H109" s="150"/>
      <c r="I109" s="150"/>
      <c r="J109" s="150"/>
      <c r="K109" s="150"/>
      <c r="L109" s="150"/>
      <c r="M109" s="150"/>
      <c r="N109" s="150"/>
      <c r="O109" s="150"/>
      <c r="P109" s="150"/>
      <c r="Q109" s="150"/>
      <c r="R109" s="150"/>
      <c r="S109" s="150"/>
      <c r="T109" s="150"/>
      <c r="U109" s="150"/>
      <c r="V109" s="150"/>
      <c r="W109" s="150"/>
      <c r="X109" s="150"/>
      <c r="Y109" s="150"/>
      <c r="Z109" s="150"/>
      <c r="AA109" s="150"/>
      <c r="AB109" s="150"/>
      <c r="AC109" s="150"/>
      <c r="AD109" s="150"/>
      <c r="AE109" s="150"/>
      <c r="AF109" s="150"/>
    </row>
    <row r="110" spans="1:32" s="266" customFormat="1" ht="14.1" customHeight="1" x14ac:dyDescent="0.2">
      <c r="A110" s="259">
        <f>ROWS(A$40:A110)+35</f>
        <v>106</v>
      </c>
      <c r="B110" s="7"/>
      <c r="C110" s="8"/>
      <c r="D110" s="167"/>
      <c r="E110" s="167"/>
      <c r="F110" s="168"/>
      <c r="G110" s="150"/>
      <c r="H110" s="150"/>
      <c r="I110" s="150"/>
      <c r="J110" s="150"/>
      <c r="K110" s="150"/>
      <c r="L110" s="150"/>
      <c r="M110" s="150"/>
      <c r="N110" s="150"/>
      <c r="O110" s="150"/>
      <c r="P110" s="150"/>
      <c r="Q110" s="150"/>
      <c r="R110" s="150"/>
      <c r="S110" s="150"/>
      <c r="T110" s="150"/>
      <c r="U110" s="150"/>
      <c r="V110" s="150"/>
      <c r="W110" s="150"/>
      <c r="X110" s="150"/>
      <c r="Y110" s="150"/>
      <c r="Z110" s="150"/>
      <c r="AA110" s="150"/>
      <c r="AB110" s="150"/>
      <c r="AC110" s="150"/>
      <c r="AD110" s="150"/>
      <c r="AE110" s="150"/>
      <c r="AF110" s="150"/>
    </row>
    <row r="111" spans="1:32" s="266" customFormat="1" ht="14.1" customHeight="1" x14ac:dyDescent="0.2">
      <c r="A111" s="259">
        <f>ROWS(A$40:A111)+35</f>
        <v>107</v>
      </c>
      <c r="B111" s="269" t="s">
        <v>115</v>
      </c>
      <c r="C111" s="270">
        <v>4710</v>
      </c>
      <c r="D111" s="167"/>
      <c r="E111" s="167"/>
      <c r="F111" s="168"/>
      <c r="G111" s="150"/>
      <c r="H111" s="150"/>
      <c r="I111" s="150"/>
      <c r="J111" s="150"/>
      <c r="K111" s="150"/>
      <c r="L111" s="150"/>
      <c r="M111" s="150"/>
      <c r="N111" s="150"/>
      <c r="O111" s="150"/>
      <c r="P111" s="150"/>
      <c r="Q111" s="150"/>
      <c r="R111" s="150"/>
      <c r="S111" s="150"/>
      <c r="T111" s="150"/>
      <c r="U111" s="150"/>
      <c r="V111" s="150"/>
      <c r="W111" s="150"/>
      <c r="X111" s="150"/>
      <c r="Y111" s="150"/>
      <c r="Z111" s="150"/>
      <c r="AA111" s="150"/>
      <c r="AB111" s="150"/>
      <c r="AC111" s="150"/>
      <c r="AD111" s="150"/>
      <c r="AE111" s="150"/>
      <c r="AF111" s="150"/>
    </row>
    <row r="112" spans="1:32" s="266" customFormat="1" ht="14.1" customHeight="1" x14ac:dyDescent="0.2">
      <c r="A112" s="259">
        <f>ROWS(A$40:A112)+35</f>
        <v>108</v>
      </c>
      <c r="B112" s="7"/>
      <c r="C112" s="8"/>
      <c r="D112" s="169"/>
      <c r="E112" s="169"/>
      <c r="F112" s="170"/>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0"/>
      <c r="AC112" s="150"/>
      <c r="AD112" s="150"/>
      <c r="AE112" s="150"/>
      <c r="AF112" s="150"/>
    </row>
    <row r="113" spans="1:32" s="266" customFormat="1" ht="14.1" customHeight="1" x14ac:dyDescent="0.2">
      <c r="A113" s="259">
        <f>ROWS(A$40:A113)+35</f>
        <v>109</v>
      </c>
      <c r="B113" s="270" t="s">
        <v>116</v>
      </c>
      <c r="C113" s="489"/>
      <c r="D113" s="484"/>
      <c r="E113" s="484"/>
      <c r="F113" s="483"/>
      <c r="G113" s="150"/>
      <c r="H113" s="150"/>
      <c r="I113" s="150"/>
      <c r="J113" s="150"/>
      <c r="K113" s="150"/>
      <c r="L113" s="150"/>
      <c r="M113" s="150"/>
      <c r="N113" s="150"/>
      <c r="O113" s="150"/>
      <c r="P113" s="150"/>
      <c r="Q113" s="150"/>
      <c r="R113" s="150"/>
      <c r="S113" s="150"/>
      <c r="T113" s="150"/>
      <c r="U113" s="150"/>
      <c r="V113" s="150"/>
      <c r="W113" s="150"/>
      <c r="X113" s="150"/>
      <c r="Y113" s="150"/>
      <c r="Z113" s="150"/>
      <c r="AA113" s="150"/>
      <c r="AB113" s="150"/>
      <c r="AC113" s="150"/>
      <c r="AD113" s="150"/>
      <c r="AE113" s="150"/>
      <c r="AF113" s="150"/>
    </row>
    <row r="114" spans="1:32" s="266" customFormat="1" ht="14.1" customHeight="1" x14ac:dyDescent="0.2">
      <c r="A114" s="259">
        <f>ROWS(A$40:A114)+35</f>
        <v>110</v>
      </c>
      <c r="B114" s="269" t="s">
        <v>117</v>
      </c>
      <c r="C114" s="270">
        <v>5150</v>
      </c>
      <c r="D114" s="167"/>
      <c r="E114" s="167"/>
      <c r="F114" s="168"/>
      <c r="G114" s="150"/>
      <c r="H114" s="150"/>
      <c r="I114" s="150"/>
      <c r="J114" s="150"/>
      <c r="K114" s="150"/>
      <c r="L114" s="150"/>
      <c r="M114" s="150"/>
      <c r="N114" s="150"/>
      <c r="O114" s="150"/>
      <c r="P114" s="150"/>
      <c r="Q114" s="150"/>
      <c r="R114" s="150"/>
      <c r="S114" s="150"/>
      <c r="T114" s="150"/>
      <c r="U114" s="150"/>
      <c r="V114" s="150"/>
      <c r="W114" s="150"/>
      <c r="X114" s="150"/>
      <c r="Y114" s="150"/>
      <c r="Z114" s="150"/>
      <c r="AA114" s="150"/>
      <c r="AB114" s="150"/>
      <c r="AC114" s="150"/>
      <c r="AD114" s="150"/>
      <c r="AE114" s="150"/>
      <c r="AF114" s="150"/>
    </row>
    <row r="115" spans="1:32" s="266" customFormat="1" ht="14.1" customHeight="1" x14ac:dyDescent="0.2">
      <c r="A115" s="259">
        <f>ROWS(A$40:A115)+35</f>
        <v>111</v>
      </c>
      <c r="B115" s="269" t="s">
        <v>118</v>
      </c>
      <c r="C115" s="270">
        <v>5400</v>
      </c>
      <c r="D115" s="167"/>
      <c r="E115" s="167"/>
      <c r="F115" s="168"/>
      <c r="G115" s="150"/>
      <c r="H115" s="150"/>
      <c r="I115" s="150"/>
      <c r="J115" s="150"/>
      <c r="K115" s="150"/>
      <c r="L115" s="150"/>
      <c r="M115" s="150"/>
      <c r="N115" s="150"/>
      <c r="O115" s="150"/>
      <c r="P115" s="150"/>
      <c r="Q115" s="150"/>
      <c r="R115" s="150"/>
      <c r="S115" s="150"/>
      <c r="T115" s="150"/>
      <c r="U115" s="150"/>
      <c r="V115" s="150"/>
      <c r="W115" s="150"/>
      <c r="X115" s="150"/>
      <c r="Y115" s="150"/>
      <c r="Z115" s="150"/>
      <c r="AA115" s="150"/>
      <c r="AB115" s="150"/>
      <c r="AC115" s="150"/>
      <c r="AD115" s="150"/>
      <c r="AE115" s="150"/>
      <c r="AF115" s="150"/>
    </row>
    <row r="116" spans="1:32" s="266" customFormat="1" ht="14.1" customHeight="1" x14ac:dyDescent="0.2">
      <c r="A116" s="259">
        <f>ROWS(A$40:A116)+35</f>
        <v>112</v>
      </c>
      <c r="B116" s="269" t="s">
        <v>119</v>
      </c>
      <c r="C116" s="270">
        <v>5301</v>
      </c>
      <c r="D116" s="167"/>
      <c r="E116" s="167"/>
      <c r="F116" s="168"/>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row>
    <row r="117" spans="1:32" s="266" customFormat="1" ht="14.1" customHeight="1" x14ac:dyDescent="0.2">
      <c r="A117" s="259">
        <f>ROWS(A$40:A117)+35</f>
        <v>113</v>
      </c>
      <c r="B117" s="269" t="s">
        <v>120</v>
      </c>
      <c r="C117" s="270">
        <v>5300</v>
      </c>
      <c r="D117" s="167"/>
      <c r="E117" s="167"/>
      <c r="F117" s="168"/>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row>
    <row r="118" spans="1:32" s="266" customFormat="1" ht="14.1" customHeight="1" x14ac:dyDescent="0.2">
      <c r="A118" s="259">
        <f>ROWS(A$40:A118)+35</f>
        <v>114</v>
      </c>
      <c r="B118" s="7" t="s">
        <v>121</v>
      </c>
      <c r="C118" s="270">
        <v>5200</v>
      </c>
      <c r="D118" s="167"/>
      <c r="E118" s="167"/>
      <c r="F118" s="168"/>
      <c r="G118" s="150"/>
      <c r="H118" s="150"/>
      <c r="I118" s="150"/>
      <c r="J118" s="150"/>
      <c r="K118" s="150"/>
      <c r="L118" s="150"/>
      <c r="M118" s="150"/>
      <c r="N118" s="150"/>
      <c r="O118" s="150"/>
      <c r="P118" s="150"/>
      <c r="Q118" s="150"/>
      <c r="R118" s="150"/>
      <c r="S118" s="150"/>
      <c r="T118" s="150"/>
      <c r="U118" s="150"/>
      <c r="V118" s="150"/>
      <c r="W118" s="150"/>
      <c r="X118" s="150"/>
      <c r="Y118" s="150"/>
      <c r="Z118" s="150"/>
      <c r="AA118" s="150"/>
      <c r="AB118" s="150"/>
      <c r="AC118" s="150"/>
      <c r="AD118" s="150"/>
      <c r="AE118" s="150"/>
      <c r="AF118" s="150"/>
    </row>
    <row r="119" spans="1:32" s="266" customFormat="1" ht="14.1" customHeight="1" x14ac:dyDescent="0.2">
      <c r="A119" s="259">
        <f>ROWS(A$40:A119)+35</f>
        <v>115</v>
      </c>
      <c r="B119" s="269" t="s">
        <v>285</v>
      </c>
      <c r="C119" s="270">
        <v>5610</v>
      </c>
      <c r="D119" s="167"/>
      <c r="E119" s="167"/>
      <c r="F119" s="168"/>
      <c r="G119" s="150"/>
      <c r="H119" s="150"/>
      <c r="I119" s="150"/>
      <c r="J119" s="150"/>
      <c r="K119" s="150"/>
      <c r="L119" s="150"/>
      <c r="M119" s="150"/>
      <c r="N119" s="150"/>
      <c r="O119" s="150"/>
      <c r="P119" s="150"/>
      <c r="Q119" s="150"/>
      <c r="R119" s="150"/>
      <c r="S119" s="150"/>
      <c r="T119" s="150"/>
      <c r="U119" s="150"/>
      <c r="V119" s="150"/>
      <c r="W119" s="150"/>
      <c r="X119" s="150"/>
      <c r="Y119" s="150"/>
      <c r="Z119" s="150"/>
      <c r="AA119" s="150"/>
      <c r="AB119" s="150"/>
      <c r="AC119" s="150"/>
      <c r="AD119" s="150"/>
      <c r="AE119" s="150"/>
      <c r="AF119" s="150"/>
    </row>
    <row r="120" spans="1:32" s="266" customFormat="1" ht="14.1" customHeight="1" x14ac:dyDescent="0.2">
      <c r="A120" s="259">
        <f>ROWS(A$40:A120)+35</f>
        <v>116</v>
      </c>
      <c r="B120" s="7"/>
      <c r="C120" s="270"/>
      <c r="D120" s="167"/>
      <c r="E120" s="167"/>
      <c r="F120" s="168"/>
      <c r="G120" s="150"/>
      <c r="H120" s="150"/>
      <c r="I120" s="150"/>
      <c r="J120" s="150"/>
      <c r="K120" s="150"/>
      <c r="L120" s="150"/>
      <c r="M120" s="150"/>
      <c r="N120" s="150"/>
      <c r="O120" s="150"/>
      <c r="P120" s="150"/>
      <c r="Q120" s="150"/>
      <c r="R120" s="150"/>
      <c r="S120" s="150"/>
      <c r="T120" s="150"/>
      <c r="U120" s="150"/>
      <c r="V120" s="150"/>
      <c r="W120" s="150"/>
      <c r="X120" s="150"/>
      <c r="Y120" s="150"/>
      <c r="Z120" s="150"/>
      <c r="AA120" s="150"/>
      <c r="AB120" s="150"/>
      <c r="AC120" s="150"/>
      <c r="AD120" s="150"/>
      <c r="AE120" s="150"/>
      <c r="AF120" s="150"/>
    </row>
    <row r="121" spans="1:32" s="266" customFormat="1" ht="14.1" customHeight="1" x14ac:dyDescent="0.2">
      <c r="A121" s="259">
        <f>ROWS(A$40:A121)+35</f>
        <v>117</v>
      </c>
      <c r="B121" s="269" t="s">
        <v>122</v>
      </c>
      <c r="C121" s="270">
        <v>5690</v>
      </c>
      <c r="D121" s="167"/>
      <c r="E121" s="167"/>
      <c r="F121" s="168"/>
      <c r="G121" s="150"/>
      <c r="H121" s="150"/>
      <c r="I121" s="150"/>
      <c r="J121" s="150"/>
      <c r="K121" s="150"/>
      <c r="L121" s="150"/>
      <c r="M121" s="150"/>
      <c r="N121" s="150"/>
      <c r="O121" s="150"/>
      <c r="P121" s="150"/>
      <c r="Q121" s="150"/>
      <c r="R121" s="150"/>
      <c r="S121" s="150"/>
      <c r="T121" s="150"/>
      <c r="U121" s="150"/>
      <c r="V121" s="150"/>
      <c r="W121" s="150"/>
      <c r="X121" s="150"/>
      <c r="Y121" s="150"/>
      <c r="Z121" s="150"/>
      <c r="AA121" s="150"/>
      <c r="AB121" s="150"/>
      <c r="AC121" s="150"/>
      <c r="AD121" s="150"/>
      <c r="AE121" s="150"/>
      <c r="AF121" s="150"/>
    </row>
    <row r="122" spans="1:32" s="266" customFormat="1" ht="14.1" customHeight="1" x14ac:dyDescent="0.2">
      <c r="A122" s="259">
        <f>ROWS(A$40:A122)+35</f>
        <v>118</v>
      </c>
      <c r="B122" s="269" t="s">
        <v>308</v>
      </c>
      <c r="C122" s="8"/>
      <c r="D122" s="167"/>
      <c r="E122" s="167"/>
      <c r="F122" s="168"/>
      <c r="G122" s="150"/>
      <c r="H122" s="150"/>
      <c r="I122" s="150"/>
      <c r="J122" s="150"/>
      <c r="K122" s="150"/>
      <c r="L122" s="150"/>
      <c r="M122" s="150"/>
      <c r="N122" s="150"/>
      <c r="O122" s="150"/>
      <c r="P122" s="150"/>
      <c r="Q122" s="150"/>
      <c r="R122" s="150"/>
      <c r="S122" s="150"/>
      <c r="T122" s="150"/>
      <c r="U122" s="150"/>
      <c r="V122" s="150"/>
      <c r="W122" s="150"/>
      <c r="X122" s="150"/>
      <c r="Y122" s="150"/>
      <c r="Z122" s="150"/>
      <c r="AA122" s="150"/>
      <c r="AB122" s="150"/>
      <c r="AC122" s="150"/>
      <c r="AD122" s="150"/>
      <c r="AE122" s="150"/>
      <c r="AF122" s="150"/>
    </row>
    <row r="123" spans="1:32" s="266" customFormat="1" ht="14.1" customHeight="1" x14ac:dyDescent="0.2">
      <c r="A123" s="259">
        <f>ROWS(A$40:A123)+35</f>
        <v>119</v>
      </c>
      <c r="B123" s="7" t="s">
        <v>123</v>
      </c>
      <c r="C123" s="8"/>
      <c r="D123" s="167"/>
      <c r="E123" s="167"/>
      <c r="F123" s="168"/>
      <c r="G123" s="150"/>
      <c r="H123" s="150"/>
      <c r="I123" s="150"/>
      <c r="J123" s="150"/>
      <c r="K123" s="150"/>
      <c r="L123" s="150"/>
      <c r="M123" s="150"/>
      <c r="N123" s="150"/>
      <c r="O123" s="150"/>
      <c r="P123" s="150"/>
      <c r="Q123" s="150"/>
      <c r="R123" s="150"/>
      <c r="S123" s="150"/>
      <c r="T123" s="150"/>
      <c r="U123" s="150"/>
      <c r="V123" s="150"/>
      <c r="W123" s="150"/>
      <c r="X123" s="150"/>
      <c r="Y123" s="150"/>
      <c r="Z123" s="150"/>
      <c r="AA123" s="150"/>
      <c r="AB123" s="150"/>
      <c r="AC123" s="150"/>
      <c r="AD123" s="150"/>
      <c r="AE123" s="150"/>
      <c r="AF123" s="150"/>
    </row>
    <row r="124" spans="1:32" s="266" customFormat="1" ht="14.1" customHeight="1" x14ac:dyDescent="0.2">
      <c r="A124" s="259">
        <f>ROWS(A$40:A124)+35</f>
        <v>120</v>
      </c>
      <c r="B124" s="273" t="s">
        <v>124</v>
      </c>
      <c r="C124" s="9"/>
      <c r="D124" s="274">
        <f>ROUND(SUM(D45:D123),2)</f>
        <v>0</v>
      </c>
      <c r="E124" s="274">
        <f t="shared" ref="E124:F124" si="0">ROUND(SUM(E45:E123),2)</f>
        <v>0</v>
      </c>
      <c r="F124" s="274">
        <f t="shared" si="0"/>
        <v>0</v>
      </c>
      <c r="G124" s="150"/>
      <c r="H124" s="150"/>
      <c r="I124" s="150"/>
      <c r="J124" s="150"/>
      <c r="K124" s="150"/>
      <c r="L124" s="150"/>
      <c r="M124" s="150"/>
      <c r="N124" s="150"/>
      <c r="O124" s="150"/>
      <c r="P124" s="150"/>
      <c r="Q124" s="150"/>
      <c r="R124" s="150"/>
      <c r="S124" s="150"/>
      <c r="T124" s="150"/>
      <c r="U124" s="150"/>
      <c r="V124" s="150"/>
      <c r="W124" s="150"/>
      <c r="X124" s="150"/>
      <c r="Y124" s="150"/>
      <c r="Z124" s="150"/>
      <c r="AA124" s="150"/>
      <c r="AB124" s="150"/>
      <c r="AC124" s="150"/>
      <c r="AD124" s="150"/>
      <c r="AE124" s="150"/>
      <c r="AF124" s="150"/>
    </row>
    <row r="125" spans="1:32" s="266" customFormat="1" ht="14.1" customHeight="1" x14ac:dyDescent="0.2">
      <c r="A125" s="259">
        <f>ROWS(A$40:A125)+35</f>
        <v>121</v>
      </c>
      <c r="B125" s="269" t="s">
        <v>125</v>
      </c>
      <c r="C125" s="270">
        <v>1100</v>
      </c>
      <c r="D125" s="167"/>
      <c r="E125" s="167"/>
      <c r="F125" s="168">
        <v>0</v>
      </c>
      <c r="G125" s="150"/>
      <c r="H125" s="150"/>
      <c r="I125" s="150"/>
      <c r="J125" s="150"/>
      <c r="K125" s="150"/>
      <c r="L125" s="150"/>
      <c r="M125" s="150"/>
      <c r="N125" s="150"/>
      <c r="O125" s="150"/>
      <c r="P125" s="150"/>
      <c r="Q125" s="150"/>
      <c r="R125" s="150"/>
      <c r="S125" s="150"/>
      <c r="T125" s="150"/>
      <c r="U125" s="150"/>
      <c r="V125" s="150"/>
      <c r="W125" s="150"/>
      <c r="X125" s="150"/>
      <c r="Y125" s="150"/>
      <c r="Z125" s="150"/>
      <c r="AA125" s="150"/>
      <c r="AB125" s="150"/>
      <c r="AC125" s="150"/>
      <c r="AD125" s="150"/>
      <c r="AE125" s="150"/>
      <c r="AF125" s="150"/>
    </row>
    <row r="126" spans="1:32" s="266" customFormat="1" ht="14.1" customHeight="1" x14ac:dyDescent="0.2">
      <c r="A126" s="259">
        <f>ROWS(A$40:A126)+35</f>
        <v>122</v>
      </c>
      <c r="B126" s="269" t="s">
        <v>126</v>
      </c>
      <c r="C126" s="8"/>
      <c r="D126" s="248">
        <f>ROUND(D124+D125,2)</f>
        <v>0</v>
      </c>
      <c r="E126" s="248">
        <f>ROUND(E124+E125,2)</f>
        <v>0</v>
      </c>
      <c r="F126" s="249">
        <f>ROUND(F124+F125,2)</f>
        <v>0</v>
      </c>
      <c r="G126" s="150"/>
      <c r="H126" s="150"/>
      <c r="I126" s="150"/>
      <c r="J126" s="150"/>
      <c r="K126" s="150"/>
      <c r="L126" s="150"/>
      <c r="M126" s="150"/>
      <c r="N126" s="150"/>
      <c r="O126" s="150"/>
      <c r="P126" s="150"/>
      <c r="Q126" s="150"/>
      <c r="R126" s="150"/>
      <c r="S126" s="150"/>
      <c r="T126" s="150"/>
      <c r="U126" s="150"/>
      <c r="V126" s="150"/>
      <c r="W126" s="150"/>
      <c r="X126" s="150"/>
      <c r="Y126" s="150"/>
      <c r="Z126" s="150"/>
      <c r="AA126" s="150"/>
      <c r="AB126" s="150"/>
      <c r="AC126" s="150"/>
      <c r="AD126" s="150"/>
      <c r="AE126" s="150"/>
      <c r="AF126" s="150"/>
    </row>
    <row r="127" spans="1:32" s="266" customFormat="1" ht="14.1" customHeight="1" x14ac:dyDescent="0.2">
      <c r="A127" s="259">
        <f>ROWS(A$40:A127)+35</f>
        <v>123</v>
      </c>
      <c r="B127" s="269" t="s">
        <v>127</v>
      </c>
      <c r="C127" s="8"/>
      <c r="D127" s="248">
        <f>D34</f>
        <v>0</v>
      </c>
      <c r="E127" s="248">
        <f>E34</f>
        <v>0</v>
      </c>
      <c r="F127" s="483"/>
      <c r="G127" s="150"/>
      <c r="H127" s="150"/>
      <c r="I127" s="150"/>
      <c r="J127" s="150"/>
      <c r="K127" s="150"/>
      <c r="L127" s="150"/>
      <c r="M127" s="150"/>
      <c r="N127" s="150"/>
      <c r="O127" s="150"/>
      <c r="P127" s="150"/>
      <c r="Q127" s="150"/>
      <c r="R127" s="150"/>
      <c r="S127" s="150"/>
      <c r="T127" s="150"/>
      <c r="U127" s="150"/>
      <c r="V127" s="150"/>
      <c r="W127" s="150"/>
      <c r="X127" s="150"/>
      <c r="Y127" s="150"/>
      <c r="Z127" s="150"/>
      <c r="AA127" s="150"/>
      <c r="AB127" s="150"/>
      <c r="AC127" s="150"/>
      <c r="AD127" s="150"/>
      <c r="AE127" s="150"/>
      <c r="AF127" s="150"/>
    </row>
    <row r="128" spans="1:32" s="266" customFormat="1" ht="14.1" customHeight="1" thickBot="1" x14ac:dyDescent="0.25">
      <c r="A128" s="259">
        <f>ROWS(A$40:A128)+35</f>
        <v>124</v>
      </c>
      <c r="B128" s="275" t="s">
        <v>128</v>
      </c>
      <c r="C128" s="10"/>
      <c r="D128" s="276">
        <f>ROUND(D126-D127,2)</f>
        <v>0</v>
      </c>
      <c r="E128" s="276">
        <f>ROUND(E126-E127,2)</f>
        <v>0</v>
      </c>
      <c r="F128" s="491"/>
      <c r="G128" s="150"/>
      <c r="H128" s="150"/>
      <c r="I128" s="150"/>
      <c r="J128" s="150"/>
      <c r="K128" s="150"/>
      <c r="L128" s="150"/>
      <c r="M128" s="150"/>
      <c r="N128" s="150"/>
      <c r="O128" s="150"/>
      <c r="P128" s="150"/>
      <c r="Q128" s="150"/>
      <c r="R128" s="150"/>
      <c r="S128" s="150"/>
      <c r="T128" s="150"/>
      <c r="U128" s="150"/>
      <c r="V128" s="150"/>
      <c r="W128" s="150"/>
      <c r="X128" s="150"/>
      <c r="Y128" s="150"/>
      <c r="Z128" s="150"/>
      <c r="AA128" s="150"/>
      <c r="AB128" s="150"/>
      <c r="AC128" s="150"/>
      <c r="AD128" s="150"/>
      <c r="AE128" s="150"/>
      <c r="AF128" s="150"/>
    </row>
    <row r="129" spans="1:32" s="266" customFormat="1" ht="14.1" customHeight="1" x14ac:dyDescent="0.2">
      <c r="A129" s="277"/>
      <c r="B129" s="267"/>
      <c r="C129" s="277"/>
      <c r="D129" s="278"/>
      <c r="E129" s="278"/>
      <c r="F129" s="279"/>
      <c r="G129" s="150"/>
      <c r="H129" s="150"/>
      <c r="I129" s="150"/>
      <c r="J129" s="150"/>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row>
    <row r="130" spans="1:32" s="266" customFormat="1" ht="12" thickBot="1" x14ac:dyDescent="0.25">
      <c r="A130" s="277"/>
      <c r="B130" s="267"/>
      <c r="C130" s="277"/>
      <c r="D130" s="280"/>
      <c r="E130" s="280"/>
      <c r="F130" s="281" t="s">
        <v>129</v>
      </c>
      <c r="G130" s="150"/>
      <c r="H130" s="150"/>
      <c r="I130" s="150"/>
      <c r="J130" s="150"/>
      <c r="K130" s="150"/>
      <c r="L130" s="150"/>
      <c r="M130" s="150"/>
      <c r="N130" s="150"/>
      <c r="O130" s="150"/>
      <c r="P130" s="150"/>
      <c r="Q130" s="150"/>
      <c r="R130" s="150"/>
      <c r="S130" s="150"/>
      <c r="T130" s="150"/>
      <c r="U130" s="150"/>
      <c r="V130" s="150"/>
      <c r="W130" s="150"/>
      <c r="X130" s="150"/>
      <c r="Y130" s="150"/>
      <c r="Z130" s="150"/>
      <c r="AA130" s="150"/>
      <c r="AB130" s="150"/>
      <c r="AC130" s="150"/>
      <c r="AD130" s="150"/>
      <c r="AE130" s="150"/>
      <c r="AF130" s="150"/>
    </row>
    <row r="131" spans="1:32" s="266" customFormat="1" ht="12.95" customHeight="1" x14ac:dyDescent="0.2">
      <c r="A131" s="267"/>
      <c r="C131" s="267" t="s">
        <v>545</v>
      </c>
      <c r="D131" s="280"/>
      <c r="E131" s="280"/>
      <c r="F131" s="282">
        <f>F125</f>
        <v>0</v>
      </c>
      <c r="G131" s="150"/>
      <c r="H131" s="150"/>
      <c r="I131" s="781" t="s">
        <v>464</v>
      </c>
      <c r="J131" s="781"/>
      <c r="K131" s="781"/>
      <c r="L131" s="781"/>
      <c r="M131" s="781"/>
      <c r="N131" s="781"/>
      <c r="O131" s="781"/>
      <c r="P131" s="781"/>
      <c r="Q131" s="781"/>
      <c r="R131" s="150"/>
      <c r="S131" s="150"/>
      <c r="T131" s="150"/>
      <c r="U131" s="150"/>
      <c r="V131" s="150"/>
      <c r="W131" s="150"/>
      <c r="X131" s="150"/>
      <c r="Y131" s="150"/>
      <c r="Z131" s="150"/>
      <c r="AA131" s="150"/>
      <c r="AB131" s="150"/>
      <c r="AC131" s="150"/>
      <c r="AD131" s="150"/>
      <c r="AE131" s="150"/>
      <c r="AF131" s="150"/>
    </row>
    <row r="132" spans="1:32" s="266" customFormat="1" ht="12.95" customHeight="1" x14ac:dyDescent="0.2">
      <c r="A132" s="267"/>
      <c r="C132" s="267" t="s">
        <v>460</v>
      </c>
      <c r="D132" s="280"/>
      <c r="E132" s="280"/>
      <c r="F132" s="372">
        <f>ROUND(((F131*0.01)*1.0101),0)</f>
        <v>0</v>
      </c>
      <c r="G132" s="150"/>
      <c r="H132" s="150"/>
      <c r="I132" s="781"/>
      <c r="J132" s="781"/>
      <c r="K132" s="781"/>
      <c r="L132" s="781"/>
      <c r="M132" s="781"/>
      <c r="N132" s="781"/>
      <c r="O132" s="781"/>
      <c r="P132" s="781"/>
      <c r="Q132" s="781"/>
      <c r="R132" s="150"/>
      <c r="S132" s="150"/>
      <c r="T132" s="150"/>
      <c r="U132" s="150"/>
      <c r="V132" s="150"/>
      <c r="W132" s="150"/>
      <c r="X132" s="150"/>
      <c r="Y132" s="150"/>
      <c r="Z132" s="150"/>
      <c r="AA132" s="150"/>
      <c r="AB132" s="150"/>
      <c r="AC132" s="150"/>
      <c r="AD132" s="150"/>
      <c r="AE132" s="150"/>
      <c r="AF132" s="150"/>
    </row>
    <row r="133" spans="1:32" s="266" customFormat="1" ht="12.95" customHeight="1" thickBot="1" x14ac:dyDescent="0.25">
      <c r="A133" s="267"/>
      <c r="C133" s="267" t="s">
        <v>546</v>
      </c>
      <c r="D133" s="280"/>
      <c r="E133" s="280"/>
      <c r="F133" s="283">
        <f>ROUND(SUM(F131:F132),2)</f>
        <v>0</v>
      </c>
      <c r="G133" s="150"/>
      <c r="H133" s="150"/>
      <c r="I133" s="781"/>
      <c r="J133" s="781"/>
      <c r="K133" s="781"/>
      <c r="L133" s="781"/>
      <c r="M133" s="781"/>
      <c r="N133" s="781"/>
      <c r="O133" s="781"/>
      <c r="P133" s="781"/>
      <c r="Q133" s="781"/>
      <c r="R133" s="150"/>
      <c r="S133" s="150"/>
      <c r="T133" s="150"/>
      <c r="U133" s="150"/>
      <c r="V133" s="150"/>
      <c r="W133" s="150"/>
      <c r="X133" s="150"/>
      <c r="Y133" s="150"/>
      <c r="Z133" s="150"/>
      <c r="AA133" s="150"/>
      <c r="AB133" s="150"/>
      <c r="AC133" s="150"/>
      <c r="AD133" s="150"/>
      <c r="AE133" s="150"/>
      <c r="AF133" s="150"/>
    </row>
    <row r="134" spans="1:32" s="266" customFormat="1" ht="9" customHeight="1" x14ac:dyDescent="0.2">
      <c r="A134" s="267"/>
      <c r="B134" s="267"/>
      <c r="C134" s="267"/>
      <c r="D134" s="280"/>
      <c r="E134" s="280"/>
      <c r="F134" s="280"/>
      <c r="G134" s="150"/>
      <c r="H134" s="150"/>
      <c r="I134" s="781"/>
      <c r="J134" s="781"/>
      <c r="K134" s="781"/>
      <c r="L134" s="781"/>
      <c r="M134" s="781"/>
      <c r="N134" s="781"/>
      <c r="O134" s="781"/>
      <c r="P134" s="781"/>
      <c r="Q134" s="781"/>
      <c r="R134" s="150"/>
      <c r="S134" s="150"/>
      <c r="T134" s="150"/>
      <c r="U134" s="150"/>
      <c r="V134" s="150"/>
      <c r="W134" s="150"/>
      <c r="X134" s="150"/>
      <c r="Y134" s="150"/>
      <c r="Z134" s="150"/>
      <c r="AA134" s="150"/>
      <c r="AB134" s="150"/>
      <c r="AC134" s="150"/>
      <c r="AD134" s="150"/>
      <c r="AE134" s="150"/>
      <c r="AF134" s="150"/>
    </row>
    <row r="135" spans="1:32" s="266" customFormat="1" ht="12.95" customHeight="1" x14ac:dyDescent="0.2">
      <c r="A135" s="284" t="s">
        <v>515</v>
      </c>
      <c r="B135" s="267"/>
      <c r="C135" s="267"/>
      <c r="D135" s="280"/>
      <c r="E135" s="280"/>
      <c r="F135" s="280"/>
      <c r="G135" s="150"/>
      <c r="H135" s="150"/>
      <c r="I135" s="150"/>
      <c r="J135" s="150"/>
      <c r="K135" s="150"/>
      <c r="L135" s="150"/>
      <c r="M135" s="150"/>
      <c r="N135" s="150"/>
      <c r="O135" s="150"/>
      <c r="P135" s="150"/>
      <c r="Q135" s="150"/>
      <c r="R135" s="150"/>
      <c r="S135" s="150"/>
      <c r="T135" s="150"/>
      <c r="U135" s="150"/>
      <c r="V135" s="150"/>
      <c r="W135" s="150"/>
      <c r="X135" s="150"/>
      <c r="Y135" s="150"/>
      <c r="Z135" s="150"/>
      <c r="AA135" s="150"/>
      <c r="AB135" s="150"/>
      <c r="AC135" s="150"/>
      <c r="AD135" s="150"/>
      <c r="AE135" s="150"/>
      <c r="AF135" s="150"/>
    </row>
    <row r="136" spans="1:32" ht="11.1" customHeight="1" x14ac:dyDescent="0.15">
      <c r="D136" s="265"/>
      <c r="E136" s="265"/>
      <c r="F136" s="265"/>
    </row>
    <row r="137" spans="1:32" s="149" customFormat="1" ht="11.1" customHeight="1" x14ac:dyDescent="0.15">
      <c r="D137" s="513"/>
      <c r="E137" s="513"/>
      <c r="F137" s="513"/>
    </row>
    <row r="138" spans="1:32" s="149" customFormat="1" ht="11.1" customHeight="1" x14ac:dyDescent="0.15">
      <c r="D138" s="513"/>
      <c r="E138" s="513"/>
      <c r="F138" s="513"/>
    </row>
    <row r="139" spans="1:32" s="149" customFormat="1" ht="11.1" customHeight="1" x14ac:dyDescent="0.15">
      <c r="D139" s="513"/>
      <c r="E139" s="513"/>
      <c r="F139" s="513"/>
    </row>
    <row r="140" spans="1:32" s="149" customFormat="1" ht="11.1" customHeight="1" x14ac:dyDescent="0.15">
      <c r="D140" s="513"/>
      <c r="E140" s="513"/>
      <c r="F140" s="513"/>
    </row>
    <row r="141" spans="1:32" s="149" customFormat="1" ht="11.1" customHeight="1" x14ac:dyDescent="0.15">
      <c r="D141" s="513"/>
      <c r="E141" s="513"/>
      <c r="F141" s="513"/>
    </row>
    <row r="142" spans="1:32" s="149" customFormat="1" ht="11.1" customHeight="1" x14ac:dyDescent="0.15">
      <c r="D142" s="513"/>
      <c r="E142" s="513"/>
      <c r="F142" s="513"/>
    </row>
    <row r="143" spans="1:32" s="149" customFormat="1" ht="11.1" customHeight="1" x14ac:dyDescent="0.15">
      <c r="D143" s="513"/>
      <c r="E143" s="513"/>
      <c r="F143" s="513"/>
    </row>
    <row r="144" spans="1:32" s="149" customFormat="1" ht="11.1" customHeight="1" x14ac:dyDescent="0.15">
      <c r="D144" s="513"/>
      <c r="E144" s="513"/>
      <c r="F144" s="513"/>
    </row>
    <row r="145" spans="4:6" s="149" customFormat="1" ht="11.1" customHeight="1" x14ac:dyDescent="0.15">
      <c r="D145" s="513"/>
      <c r="E145" s="513"/>
      <c r="F145" s="513"/>
    </row>
    <row r="146" spans="4:6" s="149" customFormat="1" ht="11.1" customHeight="1" x14ac:dyDescent="0.15">
      <c r="D146" s="513"/>
      <c r="E146" s="513"/>
      <c r="F146" s="513"/>
    </row>
    <row r="147" spans="4:6" s="149" customFormat="1" ht="11.1" customHeight="1" x14ac:dyDescent="0.15">
      <c r="D147" s="513"/>
      <c r="E147" s="513"/>
      <c r="F147" s="513"/>
    </row>
    <row r="148" spans="4:6" s="149" customFormat="1" ht="11.1" customHeight="1" x14ac:dyDescent="0.15">
      <c r="D148" s="513"/>
      <c r="E148" s="513"/>
      <c r="F148" s="513"/>
    </row>
    <row r="149" spans="4:6" s="149" customFormat="1" ht="11.1" customHeight="1" x14ac:dyDescent="0.15">
      <c r="D149" s="513"/>
      <c r="E149" s="513"/>
      <c r="F149" s="513"/>
    </row>
    <row r="150" spans="4:6" s="149" customFormat="1" ht="11.1" customHeight="1" x14ac:dyDescent="0.15">
      <c r="D150" s="513"/>
      <c r="E150" s="513"/>
      <c r="F150" s="513"/>
    </row>
    <row r="151" spans="4:6" s="149" customFormat="1" ht="11.1" customHeight="1" x14ac:dyDescent="0.15">
      <c r="D151" s="513"/>
      <c r="E151" s="513"/>
      <c r="F151" s="513"/>
    </row>
    <row r="152" spans="4:6" s="149" customFormat="1" ht="11.1" customHeight="1" x14ac:dyDescent="0.15">
      <c r="D152" s="513"/>
      <c r="E152" s="513"/>
      <c r="F152" s="513"/>
    </row>
    <row r="153" spans="4:6" s="149" customFormat="1" ht="11.1" customHeight="1" x14ac:dyDescent="0.15">
      <c r="D153" s="513"/>
      <c r="E153" s="513"/>
      <c r="F153" s="513"/>
    </row>
    <row r="154" spans="4:6" s="149" customFormat="1" ht="11.1" customHeight="1" x14ac:dyDescent="0.15">
      <c r="D154" s="513"/>
      <c r="E154" s="513"/>
      <c r="F154" s="513"/>
    </row>
    <row r="155" spans="4:6" s="149" customFormat="1" ht="11.1" customHeight="1" x14ac:dyDescent="0.15">
      <c r="D155" s="513"/>
      <c r="E155" s="513"/>
      <c r="F155" s="513"/>
    </row>
    <row r="156" spans="4:6" s="149" customFormat="1" ht="11.1" customHeight="1" x14ac:dyDescent="0.15">
      <c r="D156" s="513"/>
      <c r="E156" s="513"/>
      <c r="F156" s="513"/>
    </row>
    <row r="157" spans="4:6" s="149" customFormat="1" ht="11.1" customHeight="1" x14ac:dyDescent="0.15">
      <c r="D157" s="513"/>
      <c r="E157" s="513"/>
      <c r="F157" s="513"/>
    </row>
    <row r="158" spans="4:6" s="149" customFormat="1" ht="11.1" customHeight="1" x14ac:dyDescent="0.15">
      <c r="D158" s="513"/>
      <c r="E158" s="513"/>
      <c r="F158" s="513"/>
    </row>
    <row r="159" spans="4:6" s="149" customFormat="1" ht="11.1" customHeight="1" x14ac:dyDescent="0.15">
      <c r="D159" s="513"/>
      <c r="E159" s="513"/>
      <c r="F159" s="513"/>
    </row>
    <row r="160" spans="4:6" s="149" customFormat="1" ht="11.1" customHeight="1" x14ac:dyDescent="0.15">
      <c r="D160" s="513"/>
      <c r="E160" s="513"/>
      <c r="F160" s="513"/>
    </row>
    <row r="161" spans="4:6" s="149" customFormat="1" ht="11.1" customHeight="1" x14ac:dyDescent="0.15">
      <c r="D161" s="513"/>
      <c r="E161" s="513"/>
      <c r="F161" s="513"/>
    </row>
    <row r="162" spans="4:6" s="149" customFormat="1" ht="11.1" customHeight="1" x14ac:dyDescent="0.15">
      <c r="D162" s="513"/>
      <c r="E162" s="513"/>
      <c r="F162" s="513"/>
    </row>
    <row r="163" spans="4:6" s="149" customFormat="1" ht="11.1" customHeight="1" x14ac:dyDescent="0.15">
      <c r="D163" s="513"/>
      <c r="E163" s="513"/>
      <c r="F163" s="513"/>
    </row>
    <row r="164" spans="4:6" s="149" customFormat="1" ht="11.1" customHeight="1" x14ac:dyDescent="0.15">
      <c r="D164" s="513"/>
      <c r="E164" s="513"/>
      <c r="F164" s="513"/>
    </row>
    <row r="165" spans="4:6" s="149" customFormat="1" ht="11.1" customHeight="1" x14ac:dyDescent="0.15">
      <c r="D165" s="513"/>
      <c r="E165" s="513"/>
      <c r="F165" s="513"/>
    </row>
    <row r="166" spans="4:6" s="149" customFormat="1" ht="11.1" customHeight="1" x14ac:dyDescent="0.15">
      <c r="D166" s="513"/>
      <c r="E166" s="513"/>
      <c r="F166" s="513"/>
    </row>
    <row r="167" spans="4:6" s="149" customFormat="1" ht="11.1" customHeight="1" x14ac:dyDescent="0.15">
      <c r="D167" s="513"/>
      <c r="E167" s="513"/>
      <c r="F167" s="513"/>
    </row>
    <row r="168" spans="4:6" s="149" customFormat="1" ht="11.1" customHeight="1" x14ac:dyDescent="0.15">
      <c r="D168" s="513"/>
      <c r="E168" s="513"/>
      <c r="F168" s="513"/>
    </row>
    <row r="169" spans="4:6" s="149" customFormat="1" ht="11.1" customHeight="1" x14ac:dyDescent="0.15">
      <c r="D169" s="513"/>
      <c r="E169" s="513"/>
      <c r="F169" s="513"/>
    </row>
    <row r="170" spans="4:6" s="149" customFormat="1" ht="11.1" customHeight="1" x14ac:dyDescent="0.15">
      <c r="D170" s="513"/>
      <c r="E170" s="513"/>
      <c r="F170" s="513"/>
    </row>
    <row r="171" spans="4:6" s="149" customFormat="1" ht="11.1" customHeight="1" x14ac:dyDescent="0.15">
      <c r="D171" s="513"/>
      <c r="E171" s="513"/>
      <c r="F171" s="513"/>
    </row>
    <row r="172" spans="4:6" s="149" customFormat="1" ht="11.1" customHeight="1" x14ac:dyDescent="0.15">
      <c r="D172" s="513"/>
      <c r="E172" s="513"/>
      <c r="F172" s="513"/>
    </row>
    <row r="173" spans="4:6" s="149" customFormat="1" ht="11.1" customHeight="1" x14ac:dyDescent="0.15">
      <c r="D173" s="513"/>
      <c r="E173" s="513"/>
      <c r="F173" s="513"/>
    </row>
    <row r="174" spans="4:6" s="149" customFormat="1" ht="11.1" customHeight="1" x14ac:dyDescent="0.15">
      <c r="D174" s="513"/>
      <c r="E174" s="513"/>
      <c r="F174" s="513"/>
    </row>
    <row r="175" spans="4:6" s="149" customFormat="1" ht="11.1" customHeight="1" x14ac:dyDescent="0.15">
      <c r="D175" s="513"/>
      <c r="E175" s="513"/>
      <c r="F175" s="513"/>
    </row>
    <row r="176" spans="4:6" s="149" customFormat="1" ht="11.1" customHeight="1" x14ac:dyDescent="0.15">
      <c r="D176" s="513"/>
      <c r="E176" s="513"/>
      <c r="F176" s="513"/>
    </row>
    <row r="177" spans="4:6" s="149" customFormat="1" ht="11.1" customHeight="1" x14ac:dyDescent="0.15">
      <c r="D177" s="513"/>
      <c r="E177" s="513"/>
      <c r="F177" s="513"/>
    </row>
    <row r="178" spans="4:6" s="149" customFormat="1" ht="11.1" customHeight="1" x14ac:dyDescent="0.15">
      <c r="D178" s="513"/>
      <c r="E178" s="513"/>
      <c r="F178" s="513"/>
    </row>
    <row r="179" spans="4:6" s="149" customFormat="1" ht="11.1" customHeight="1" x14ac:dyDescent="0.15">
      <c r="D179" s="513"/>
      <c r="E179" s="513"/>
      <c r="F179" s="513"/>
    </row>
    <row r="180" spans="4:6" s="149" customFormat="1" ht="11.1" customHeight="1" x14ac:dyDescent="0.15">
      <c r="D180" s="513"/>
      <c r="E180" s="513"/>
      <c r="F180" s="513"/>
    </row>
    <row r="181" spans="4:6" s="149" customFormat="1" ht="11.1" customHeight="1" x14ac:dyDescent="0.15">
      <c r="D181" s="513"/>
      <c r="E181" s="513"/>
      <c r="F181" s="513"/>
    </row>
    <row r="182" spans="4:6" s="149" customFormat="1" ht="11.1" customHeight="1" x14ac:dyDescent="0.15">
      <c r="D182" s="513"/>
      <c r="E182" s="513"/>
      <c r="F182" s="513"/>
    </row>
    <row r="183" spans="4:6" s="149" customFormat="1" ht="11.1" customHeight="1" x14ac:dyDescent="0.15">
      <c r="D183" s="513"/>
      <c r="E183" s="513"/>
      <c r="F183" s="513"/>
    </row>
    <row r="184" spans="4:6" s="149" customFormat="1" ht="11.1" customHeight="1" x14ac:dyDescent="0.15">
      <c r="D184" s="513"/>
      <c r="E184" s="513"/>
      <c r="F184" s="513"/>
    </row>
    <row r="185" spans="4:6" s="149" customFormat="1" ht="11.1" customHeight="1" x14ac:dyDescent="0.15">
      <c r="D185" s="513"/>
      <c r="E185" s="513"/>
      <c r="F185" s="513"/>
    </row>
    <row r="186" spans="4:6" s="149" customFormat="1" ht="11.1" customHeight="1" x14ac:dyDescent="0.15">
      <c r="D186" s="513"/>
      <c r="E186" s="513"/>
      <c r="F186" s="513"/>
    </row>
    <row r="187" spans="4:6" s="149" customFormat="1" ht="11.1" customHeight="1" x14ac:dyDescent="0.15">
      <c r="D187" s="513"/>
      <c r="E187" s="513"/>
      <c r="F187" s="513"/>
    </row>
    <row r="188" spans="4:6" s="149" customFormat="1" ht="11.1" customHeight="1" x14ac:dyDescent="0.15">
      <c r="D188" s="513"/>
      <c r="E188" s="513"/>
      <c r="F188" s="513"/>
    </row>
    <row r="189" spans="4:6" s="149" customFormat="1" ht="11.1" customHeight="1" x14ac:dyDescent="0.15">
      <c r="D189" s="513"/>
      <c r="E189" s="513"/>
      <c r="F189" s="513"/>
    </row>
    <row r="190" spans="4:6" s="149" customFormat="1" ht="11.1" customHeight="1" x14ac:dyDescent="0.15">
      <c r="D190" s="513"/>
      <c r="E190" s="513"/>
      <c r="F190" s="513"/>
    </row>
    <row r="191" spans="4:6" s="149" customFormat="1" ht="11.1" customHeight="1" x14ac:dyDescent="0.15">
      <c r="D191" s="513"/>
      <c r="E191" s="513"/>
      <c r="F191" s="513"/>
    </row>
    <row r="192" spans="4:6" s="149" customFormat="1" ht="11.1" customHeight="1" x14ac:dyDescent="0.15">
      <c r="D192" s="513"/>
      <c r="E192" s="513"/>
      <c r="F192" s="513"/>
    </row>
    <row r="193" spans="4:6" s="149" customFormat="1" ht="11.1" customHeight="1" x14ac:dyDescent="0.15">
      <c r="D193" s="513"/>
      <c r="E193" s="513"/>
      <c r="F193" s="513"/>
    </row>
    <row r="194" spans="4:6" s="149" customFormat="1" ht="11.1" customHeight="1" x14ac:dyDescent="0.15">
      <c r="D194" s="513"/>
      <c r="E194" s="513"/>
      <c r="F194" s="513"/>
    </row>
    <row r="195" spans="4:6" s="149" customFormat="1" ht="11.1" customHeight="1" x14ac:dyDescent="0.15">
      <c r="D195" s="513"/>
      <c r="E195" s="513"/>
      <c r="F195" s="513"/>
    </row>
  </sheetData>
  <sheetProtection sheet="1" objects="1" scenarios="1"/>
  <mergeCells count="7">
    <mergeCell ref="I131:Q134"/>
    <mergeCell ref="F3:F4"/>
    <mergeCell ref="C3:C4"/>
    <mergeCell ref="A3:A4"/>
    <mergeCell ref="B3:B4"/>
    <mergeCell ref="D3:D4"/>
    <mergeCell ref="E3:E4"/>
  </mergeCells>
  <phoneticPr fontId="15" type="noConversion"/>
  <printOptions horizontalCentered="1"/>
  <pageMargins left="0.25" right="0.25" top="0.35" bottom="0.35" header="0.5" footer="0.25"/>
  <pageSetup orientation="landscape" r:id="rId1"/>
  <headerFooter alignWithMargins="0">
    <oddFooter>&amp;R&amp;"Arial,Bold"General Fund (Page &amp;P)</oddFooter>
  </headerFooter>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D29"/>
  <sheetViews>
    <sheetView workbookViewId="0">
      <selection activeCell="C31" sqref="C31"/>
    </sheetView>
  </sheetViews>
  <sheetFormatPr defaultColWidth="9.140625" defaultRowHeight="14.25" x14ac:dyDescent="0.2"/>
  <cols>
    <col min="1" max="1" width="3.5703125" style="654" customWidth="1"/>
    <col min="2" max="2" width="5.5703125" style="654" customWidth="1"/>
    <col min="3" max="3" width="112.5703125" style="654" customWidth="1"/>
    <col min="4" max="5" width="50.5703125" style="654" customWidth="1"/>
    <col min="6" max="16384" width="9.140625" style="654"/>
  </cols>
  <sheetData>
    <row r="1" spans="1:4" ht="15.75" thickBot="1" x14ac:dyDescent="0.3">
      <c r="A1" s="691" t="s">
        <v>593</v>
      </c>
      <c r="B1" s="691"/>
      <c r="C1" s="691"/>
    </row>
    <row r="2" spans="1:4" ht="24.95" customHeight="1" thickTop="1" thickBot="1" x14ac:dyDescent="0.3">
      <c r="A2" s="209" t="s">
        <v>687</v>
      </c>
      <c r="C2" s="649"/>
      <c r="D2" s="650"/>
    </row>
    <row r="3" spans="1:4" ht="15.75" thickBot="1" x14ac:dyDescent="0.25">
      <c r="B3" s="655"/>
      <c r="C3" s="652" t="s">
        <v>685</v>
      </c>
      <c r="D3" s="651"/>
    </row>
    <row r="4" spans="1:4" ht="57.75" thickBot="1" x14ac:dyDescent="0.25">
      <c r="B4" s="655"/>
      <c r="C4" s="653" t="s">
        <v>768</v>
      </c>
      <c r="D4" s="649"/>
    </row>
    <row r="5" spans="1:4" ht="15.75" thickBot="1" x14ac:dyDescent="0.25">
      <c r="B5" s="655"/>
      <c r="C5" s="653" t="s">
        <v>745</v>
      </c>
      <c r="D5" s="649"/>
    </row>
    <row r="6" spans="1:4" ht="15.75" thickBot="1" x14ac:dyDescent="0.25">
      <c r="B6" s="655"/>
      <c r="C6" s="653" t="s">
        <v>686</v>
      </c>
      <c r="D6" s="649"/>
    </row>
    <row r="7" spans="1:4" ht="15.75" thickBot="1" x14ac:dyDescent="0.25">
      <c r="B7" s="655"/>
      <c r="C7" s="653" t="s">
        <v>709</v>
      </c>
      <c r="D7" s="649"/>
    </row>
    <row r="8" spans="1:4" ht="15.75" thickBot="1" x14ac:dyDescent="0.25">
      <c r="B8" s="655"/>
      <c r="C8" s="653" t="s">
        <v>710</v>
      </c>
      <c r="D8" s="649"/>
    </row>
    <row r="9" spans="1:4" ht="29.25" thickBot="1" x14ac:dyDescent="0.25">
      <c r="B9" s="655"/>
      <c r="C9" s="653" t="s">
        <v>711</v>
      </c>
      <c r="D9" s="649"/>
    </row>
    <row r="10" spans="1:4" ht="15.75" thickBot="1" x14ac:dyDescent="0.25">
      <c r="B10" s="655"/>
      <c r="C10" s="653" t="s">
        <v>689</v>
      </c>
      <c r="D10" s="649"/>
    </row>
    <row r="11" spans="1:4" ht="15.75" thickBot="1" x14ac:dyDescent="0.25">
      <c r="B11" s="655"/>
      <c r="C11" s="653" t="s">
        <v>690</v>
      </c>
      <c r="D11" s="649"/>
    </row>
    <row r="12" spans="1:4" ht="29.25" thickBot="1" x14ac:dyDescent="0.25">
      <c r="B12" s="655"/>
      <c r="C12" s="653" t="s">
        <v>691</v>
      </c>
      <c r="D12" s="649"/>
    </row>
    <row r="13" spans="1:4" ht="29.25" thickBot="1" x14ac:dyDescent="0.25">
      <c r="B13" s="655"/>
      <c r="C13" s="653" t="s">
        <v>694</v>
      </c>
      <c r="D13" s="649"/>
    </row>
    <row r="14" spans="1:4" ht="29.25" thickBot="1" x14ac:dyDescent="0.25">
      <c r="B14" s="655"/>
      <c r="C14" s="653" t="s">
        <v>692</v>
      </c>
      <c r="D14" s="649"/>
    </row>
    <row r="15" spans="1:4" ht="29.25" thickBot="1" x14ac:dyDescent="0.25">
      <c r="B15" s="655"/>
      <c r="C15" s="653" t="s">
        <v>693</v>
      </c>
      <c r="D15" s="649"/>
    </row>
    <row r="16" spans="1:4" ht="15.75" thickBot="1" x14ac:dyDescent="0.25">
      <c r="B16" s="655"/>
      <c r="C16" s="653" t="s">
        <v>695</v>
      </c>
      <c r="D16" s="649"/>
    </row>
    <row r="17" spans="1:4" ht="15" x14ac:dyDescent="0.2">
      <c r="B17" s="656"/>
      <c r="C17" s="649"/>
      <c r="D17" s="649"/>
    </row>
    <row r="18" spans="1:4" ht="15.75" thickBot="1" x14ac:dyDescent="0.3">
      <c r="A18" s="209" t="s">
        <v>688</v>
      </c>
      <c r="B18" s="656"/>
      <c r="C18" s="649"/>
      <c r="D18" s="649"/>
    </row>
    <row r="19" spans="1:4" ht="15.75" thickBot="1" x14ac:dyDescent="0.25">
      <c r="B19" s="655"/>
      <c r="C19" s="649" t="s">
        <v>769</v>
      </c>
      <c r="D19" s="649"/>
    </row>
    <row r="20" spans="1:4" ht="15.75" thickBot="1" x14ac:dyDescent="0.25">
      <c r="B20" s="655"/>
      <c r="C20" s="649" t="s">
        <v>770</v>
      </c>
      <c r="D20" s="649"/>
    </row>
    <row r="21" spans="1:4" ht="15.75" thickBot="1" x14ac:dyDescent="0.25">
      <c r="B21" s="655"/>
      <c r="C21" s="649" t="s">
        <v>771</v>
      </c>
      <c r="D21" s="649"/>
    </row>
    <row r="22" spans="1:4" ht="29.25" thickBot="1" x14ac:dyDescent="0.25">
      <c r="B22" s="655"/>
      <c r="C22" s="649" t="s">
        <v>772</v>
      </c>
      <c r="D22" s="649"/>
    </row>
    <row r="23" spans="1:4" ht="15.75" thickBot="1" x14ac:dyDescent="0.25">
      <c r="B23" s="655"/>
      <c r="C23" s="649" t="s">
        <v>635</v>
      </c>
      <c r="D23" s="649"/>
    </row>
    <row r="24" spans="1:4" ht="15.75" thickBot="1" x14ac:dyDescent="0.25">
      <c r="B24" s="655"/>
      <c r="C24" s="649" t="s">
        <v>636</v>
      </c>
      <c r="D24" s="649"/>
    </row>
    <row r="25" spans="1:4" ht="15.75" thickBot="1" x14ac:dyDescent="0.25">
      <c r="B25" s="655"/>
      <c r="C25" s="649" t="s">
        <v>697</v>
      </c>
      <c r="D25" s="649"/>
    </row>
    <row r="26" spans="1:4" ht="15.75" thickBot="1" x14ac:dyDescent="0.25">
      <c r="B26" s="655"/>
      <c r="C26" s="649" t="s">
        <v>696</v>
      </c>
      <c r="D26" s="649"/>
    </row>
    <row r="27" spans="1:4" ht="29.25" thickBot="1" x14ac:dyDescent="0.25">
      <c r="B27" s="655"/>
      <c r="C27" s="649" t="s">
        <v>637</v>
      </c>
      <c r="D27" s="649"/>
    </row>
    <row r="28" spans="1:4" ht="15.75" thickBot="1" x14ac:dyDescent="0.25">
      <c r="B28" s="655"/>
      <c r="C28" s="649" t="s">
        <v>773</v>
      </c>
      <c r="D28" s="649"/>
    </row>
    <row r="29" spans="1:4" ht="15.75" thickBot="1" x14ac:dyDescent="0.25">
      <c r="B29" s="655"/>
      <c r="C29" s="649" t="s">
        <v>744</v>
      </c>
    </row>
  </sheetData>
  <mergeCells count="1">
    <mergeCell ref="A1:C1"/>
  </mergeCells>
  <printOptions horizontalCentered="1"/>
  <pageMargins left="0.2" right="0.2" top="0.5" bottom="0.75" header="0.3" footer="0.3"/>
  <pageSetup scale="96" orientation="portrait" r:id="rId1"/>
  <customProperties>
    <customPr name="OrphanNamesChecke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F420"/>
  <sheetViews>
    <sheetView workbookViewId="0">
      <selection activeCell="A3" sqref="A3:D4"/>
    </sheetView>
  </sheetViews>
  <sheetFormatPr defaultColWidth="9.140625" defaultRowHeight="12.75" x14ac:dyDescent="0.2"/>
  <cols>
    <col min="1" max="1" width="4.5703125" style="125" customWidth="1"/>
    <col min="2" max="2" width="55.5703125" style="125" customWidth="1"/>
    <col min="3" max="3" width="8.5703125" style="125" customWidth="1"/>
    <col min="4" max="6" width="21.5703125" style="125" customWidth="1"/>
    <col min="7" max="16384" width="9.140625" style="125"/>
  </cols>
  <sheetData>
    <row r="1" spans="1:32" ht="13.5" thickBot="1" x14ac:dyDescent="0.25">
      <c r="A1" s="285" t="s">
        <v>56</v>
      </c>
      <c r="B1" s="285"/>
      <c r="C1" s="285"/>
      <c r="D1" s="285"/>
      <c r="E1" s="241" t="s">
        <v>205</v>
      </c>
      <c r="F1" s="286" t="str">
        <f>'Basic Data Input'!B7</f>
        <v>__-____</v>
      </c>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row>
    <row r="2" spans="1:32" ht="6" customHeight="1" thickBot="1" x14ac:dyDescent="0.25">
      <c r="A2" s="122"/>
      <c r="B2" s="122"/>
      <c r="C2" s="122"/>
      <c r="D2" s="122"/>
      <c r="E2" s="122"/>
      <c r="F2" s="122"/>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row>
    <row r="3" spans="1:32" ht="18" customHeight="1" x14ac:dyDescent="0.2">
      <c r="A3" s="899" t="s">
        <v>44</v>
      </c>
      <c r="B3" s="905" t="s">
        <v>130</v>
      </c>
      <c r="C3" s="903" t="s">
        <v>267</v>
      </c>
      <c r="D3" s="897" t="s">
        <v>761</v>
      </c>
      <c r="E3" s="897" t="s">
        <v>762</v>
      </c>
      <c r="F3" s="895" t="s">
        <v>763</v>
      </c>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row>
    <row r="4" spans="1:32" ht="18" customHeight="1" thickBot="1" x14ac:dyDescent="0.25">
      <c r="A4" s="900"/>
      <c r="B4" s="906"/>
      <c r="C4" s="904"/>
      <c r="D4" s="898"/>
      <c r="E4" s="898"/>
      <c r="F4" s="896"/>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row>
    <row r="5" spans="1:32" x14ac:dyDescent="0.2">
      <c r="A5" s="287">
        <f>ROWS(A$5:A5)</f>
        <v>1</v>
      </c>
      <c r="B5" s="288" t="s">
        <v>58</v>
      </c>
      <c r="C5" s="492"/>
      <c r="D5" s="493"/>
      <c r="E5" s="493"/>
      <c r="F5" s="494"/>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row>
    <row r="6" spans="1:32" x14ac:dyDescent="0.2">
      <c r="A6" s="287">
        <f>ROWS(A$5:A6)</f>
        <v>2</v>
      </c>
      <c r="B6" s="135" t="s">
        <v>131</v>
      </c>
      <c r="C6" s="11"/>
      <c r="D6" s="174"/>
      <c r="E6" s="174"/>
      <c r="F6" s="17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row>
    <row r="7" spans="1:32" x14ac:dyDescent="0.2">
      <c r="A7" s="287">
        <f>ROWS(A$5:A7)</f>
        <v>3</v>
      </c>
      <c r="B7" s="12"/>
      <c r="C7" s="11"/>
      <c r="D7" s="174"/>
      <c r="E7" s="174"/>
      <c r="F7" s="17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row>
    <row r="8" spans="1:32" x14ac:dyDescent="0.2">
      <c r="A8" s="287">
        <f>ROWS(A$5:A8)</f>
        <v>4</v>
      </c>
      <c r="B8" s="12"/>
      <c r="C8" s="11"/>
      <c r="D8" s="174"/>
      <c r="E8" s="174"/>
      <c r="F8" s="17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row>
    <row r="9" spans="1:32" x14ac:dyDescent="0.2">
      <c r="A9" s="287">
        <f>ROWS(A$5:A9)</f>
        <v>5</v>
      </c>
      <c r="B9" s="12"/>
      <c r="C9" s="11"/>
      <c r="D9" s="174"/>
      <c r="E9" s="174"/>
      <c r="F9" s="17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row>
    <row r="10" spans="1:32" x14ac:dyDescent="0.2">
      <c r="A10" s="287">
        <f>ROWS(A$5:A10)</f>
        <v>6</v>
      </c>
      <c r="B10" s="12"/>
      <c r="C10" s="11"/>
      <c r="D10" s="174"/>
      <c r="E10" s="174"/>
      <c r="F10" s="17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row>
    <row r="11" spans="1:32" x14ac:dyDescent="0.2">
      <c r="A11" s="287">
        <f>ROWS(A$5:A11)</f>
        <v>7</v>
      </c>
      <c r="B11" s="12"/>
      <c r="C11" s="11"/>
      <c r="D11" s="174"/>
      <c r="E11" s="174"/>
      <c r="F11" s="17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row>
    <row r="12" spans="1:32" x14ac:dyDescent="0.2">
      <c r="A12" s="287">
        <f>ROWS(A$5:A12)</f>
        <v>8</v>
      </c>
      <c r="B12" s="12"/>
      <c r="C12" s="11"/>
      <c r="D12" s="174"/>
      <c r="E12" s="174"/>
      <c r="F12" s="17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row>
    <row r="13" spans="1:32" x14ac:dyDescent="0.2">
      <c r="A13" s="287">
        <f>ROWS(A$5:A13)</f>
        <v>9</v>
      </c>
      <c r="B13" s="12"/>
      <c r="C13" s="11"/>
      <c r="D13" s="174"/>
      <c r="E13" s="174"/>
      <c r="F13" s="17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row>
    <row r="14" spans="1:32" x14ac:dyDescent="0.2">
      <c r="A14" s="287">
        <f>ROWS(A$5:A14)</f>
        <v>10</v>
      </c>
      <c r="B14" s="12"/>
      <c r="C14" s="11"/>
      <c r="D14" s="174"/>
      <c r="E14" s="174"/>
      <c r="F14" s="17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row>
    <row r="15" spans="1:32" x14ac:dyDescent="0.2">
      <c r="A15" s="287">
        <f>ROWS(A$5:A15)</f>
        <v>11</v>
      </c>
      <c r="B15" s="135" t="s">
        <v>132</v>
      </c>
      <c r="C15" s="136" t="s">
        <v>578</v>
      </c>
      <c r="D15" s="174"/>
      <c r="E15" s="174"/>
      <c r="F15" s="17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row>
    <row r="16" spans="1:32" x14ac:dyDescent="0.2">
      <c r="A16" s="287">
        <f>ROWS(A$5:A16)</f>
        <v>12</v>
      </c>
      <c r="B16" s="135" t="s">
        <v>133</v>
      </c>
      <c r="C16" s="11"/>
      <c r="D16" s="289">
        <f>ROUND(SUM(D6:D15),2)</f>
        <v>0</v>
      </c>
      <c r="E16" s="289">
        <f>ROUND(SUM(E6:E15),2)</f>
        <v>0</v>
      </c>
      <c r="F16" s="49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row>
    <row r="17" spans="1:32" x14ac:dyDescent="0.2">
      <c r="A17" s="287">
        <f>ROWS(A$5:A17)</f>
        <v>13</v>
      </c>
      <c r="B17" s="290" t="s">
        <v>134</v>
      </c>
      <c r="C17" s="496"/>
      <c r="D17" s="497"/>
      <c r="E17" s="497"/>
      <c r="F17" s="291">
        <f>ROUND(SUM(F6:F15),2)</f>
        <v>0</v>
      </c>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row>
    <row r="18" spans="1:32" ht="13.5" thickBot="1" x14ac:dyDescent="0.25">
      <c r="A18" s="287">
        <f>ROWS(A$5:A18)</f>
        <v>14</v>
      </c>
      <c r="B18" s="292" t="s">
        <v>77</v>
      </c>
      <c r="C18" s="496"/>
      <c r="D18" s="497"/>
      <c r="E18" s="497"/>
      <c r="F18" s="291">
        <f>IF(F17&lt;&gt;F31,"Budget Not Balanced",F17)</f>
        <v>0</v>
      </c>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row>
    <row r="19" spans="1:32" x14ac:dyDescent="0.2">
      <c r="A19" s="293">
        <f>ROWS(A$5:A19)</f>
        <v>15</v>
      </c>
      <c r="B19" s="294" t="s">
        <v>260</v>
      </c>
      <c r="C19" s="498"/>
      <c r="D19" s="499"/>
      <c r="E19" s="499"/>
      <c r="F19" s="500"/>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row>
    <row r="20" spans="1:32" x14ac:dyDescent="0.2">
      <c r="A20" s="295">
        <f>ROWS(A$5:A20)</f>
        <v>16</v>
      </c>
      <c r="B20" s="296" t="s">
        <v>78</v>
      </c>
      <c r="C20" s="13"/>
      <c r="D20" s="167"/>
      <c r="E20" s="167"/>
      <c r="F20" s="168"/>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row>
    <row r="21" spans="1:32" x14ac:dyDescent="0.2">
      <c r="A21" s="295">
        <f>ROWS(A$5:A21)</f>
        <v>17</v>
      </c>
      <c r="B21" s="296" t="s">
        <v>79</v>
      </c>
      <c r="C21" s="13"/>
      <c r="D21" s="167"/>
      <c r="E21" s="167"/>
      <c r="F21" s="168"/>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row>
    <row r="22" spans="1:32" x14ac:dyDescent="0.2">
      <c r="A22" s="295">
        <f>ROWS(A$5:A22)</f>
        <v>18</v>
      </c>
      <c r="B22" s="296" t="s">
        <v>81</v>
      </c>
      <c r="C22" s="13"/>
      <c r="D22" s="297">
        <f>ROUND(SUM(D20:D21),2)</f>
        <v>0</v>
      </c>
      <c r="E22" s="297">
        <f>IF(SUM(E20:E21)&lt;&gt;D33,"Must = Col 1 Line 29",ROUND(SUM(E20:E21),2))</f>
        <v>0</v>
      </c>
      <c r="F22" s="298">
        <f>IF(SUM(F20:F21)&lt;&gt;E33,"Must = Col 2 Line 29",ROUND(SUM(F20:F21),2))</f>
        <v>0</v>
      </c>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row>
    <row r="23" spans="1:32" x14ac:dyDescent="0.2">
      <c r="A23" s="295">
        <f>ROWS(A$5:A23)</f>
        <v>19</v>
      </c>
      <c r="B23" s="299" t="s">
        <v>82</v>
      </c>
      <c r="C23" s="489"/>
      <c r="D23" s="484"/>
      <c r="E23" s="484"/>
      <c r="F23" s="483"/>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row>
    <row r="24" spans="1:32" x14ac:dyDescent="0.2">
      <c r="A24" s="295">
        <f>ROWS(A$5:A24)</f>
        <v>20</v>
      </c>
      <c r="B24" s="296" t="s">
        <v>91</v>
      </c>
      <c r="C24" s="299">
        <v>1510</v>
      </c>
      <c r="D24" s="167"/>
      <c r="E24" s="167"/>
      <c r="F24" s="168"/>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row>
    <row r="25" spans="1:32" x14ac:dyDescent="0.2">
      <c r="A25" s="295">
        <f>ROWS(A$5:A25)</f>
        <v>21</v>
      </c>
      <c r="B25" s="14"/>
      <c r="C25" s="13"/>
      <c r="D25" s="176"/>
      <c r="E25" s="176"/>
      <c r="F25" s="177"/>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row>
    <row r="26" spans="1:32" x14ac:dyDescent="0.2">
      <c r="A26" s="295">
        <f>ROWS(A$5:A26)</f>
        <v>22</v>
      </c>
      <c r="B26" s="299" t="s">
        <v>116</v>
      </c>
      <c r="C26" s="501"/>
      <c r="D26" s="484"/>
      <c r="E26" s="484"/>
      <c r="F26" s="483"/>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row>
    <row r="27" spans="1:32" x14ac:dyDescent="0.2">
      <c r="A27" s="295">
        <f>ROWS(A$5:A27)</f>
        <v>23</v>
      </c>
      <c r="B27" s="296" t="s">
        <v>135</v>
      </c>
      <c r="C27" s="299">
        <v>5200</v>
      </c>
      <c r="D27" s="167"/>
      <c r="E27" s="167"/>
      <c r="F27" s="168"/>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row>
    <row r="28" spans="1:32" x14ac:dyDescent="0.2">
      <c r="A28" s="295">
        <f>ROWS(A$5:A28)</f>
        <v>24</v>
      </c>
      <c r="B28" s="14"/>
      <c r="C28" s="13"/>
      <c r="D28" s="167"/>
      <c r="E28" s="167"/>
      <c r="F28" s="168"/>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row>
    <row r="29" spans="1:32" x14ac:dyDescent="0.2">
      <c r="A29" s="295">
        <f>ROWS(A$5:A29)</f>
        <v>25</v>
      </c>
      <c r="B29" s="14"/>
      <c r="C29" s="13"/>
      <c r="D29" s="167"/>
      <c r="E29" s="167"/>
      <c r="F29" s="168"/>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row>
    <row r="30" spans="1:32" x14ac:dyDescent="0.2">
      <c r="A30" s="295">
        <f>ROWS(A$5:A30)</f>
        <v>26</v>
      </c>
      <c r="B30" s="14"/>
      <c r="C30" s="13"/>
      <c r="D30" s="167"/>
      <c r="E30" s="167"/>
      <c r="F30" s="168"/>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row>
    <row r="31" spans="1:32" x14ac:dyDescent="0.2">
      <c r="A31" s="295">
        <f>ROWS(A$5:A31)</f>
        <v>27</v>
      </c>
      <c r="B31" s="296" t="s">
        <v>126</v>
      </c>
      <c r="C31" s="13"/>
      <c r="D31" s="248">
        <f>ROUND(SUM(D22:D30),2)</f>
        <v>0</v>
      </c>
      <c r="E31" s="248">
        <f>ROUND(SUM(E22:E30),2)</f>
        <v>0</v>
      </c>
      <c r="F31" s="249">
        <f>ROUND(SUM(F22:F30),2)</f>
        <v>0</v>
      </c>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row>
    <row r="32" spans="1:32" x14ac:dyDescent="0.2">
      <c r="A32" s="295">
        <f>ROWS(A$5:A32)</f>
        <v>28</v>
      </c>
      <c r="B32" s="296" t="s">
        <v>136</v>
      </c>
      <c r="C32" s="13"/>
      <c r="D32" s="248">
        <f>D16</f>
        <v>0</v>
      </c>
      <c r="E32" s="248">
        <f>E16</f>
        <v>0</v>
      </c>
      <c r="F32" s="483"/>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row>
    <row r="33" spans="1:32" ht="13.5" thickBot="1" x14ac:dyDescent="0.25">
      <c r="A33" s="300">
        <f>ROWS(A$5:A33)</f>
        <v>29</v>
      </c>
      <c r="B33" s="301" t="s">
        <v>128</v>
      </c>
      <c r="C33" s="15"/>
      <c r="D33" s="302">
        <f>ROUND(D31-D32,2)</f>
        <v>0</v>
      </c>
      <c r="E33" s="302">
        <f>ROUND(E31-E32,2)</f>
        <v>0</v>
      </c>
      <c r="F33" s="502"/>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row>
    <row r="34" spans="1:32" s="145" customFormat="1" x14ac:dyDescent="0.2">
      <c r="A34" s="151"/>
      <c r="B34" s="151"/>
      <c r="C34" s="151"/>
      <c r="D34" s="514"/>
      <c r="E34" s="514"/>
      <c r="F34" s="514"/>
    </row>
    <row r="35" spans="1:32" s="145" customFormat="1" ht="6" customHeight="1" x14ac:dyDescent="0.2">
      <c r="A35" s="151"/>
      <c r="B35" s="151"/>
      <c r="C35" s="151"/>
      <c r="D35" s="514"/>
      <c r="E35" s="514"/>
      <c r="F35" s="514"/>
    </row>
    <row r="36" spans="1:32" s="145" customFormat="1" x14ac:dyDescent="0.2">
      <c r="A36" s="515" t="s">
        <v>137</v>
      </c>
      <c r="B36" s="515"/>
      <c r="C36" s="515"/>
      <c r="D36" s="516"/>
      <c r="E36" s="516"/>
      <c r="F36" s="514"/>
    </row>
    <row r="37" spans="1:32" s="145" customFormat="1" ht="6" hidden="1" customHeight="1" x14ac:dyDescent="0.2">
      <c r="A37" s="515"/>
      <c r="B37" s="515"/>
      <c r="C37" s="515"/>
      <c r="D37" s="516"/>
      <c r="E37" s="516"/>
      <c r="F37" s="514"/>
    </row>
    <row r="38" spans="1:32" s="145" customFormat="1" ht="6" hidden="1" customHeight="1" x14ac:dyDescent="0.2">
      <c r="A38" s="151"/>
      <c r="B38" s="151"/>
      <c r="C38" s="151"/>
      <c r="D38" s="514"/>
      <c r="E38" s="514"/>
      <c r="F38" s="514"/>
    </row>
    <row r="39" spans="1:32" s="145" customFormat="1" hidden="1" x14ac:dyDescent="0.2">
      <c r="A39" s="151" t="s">
        <v>138</v>
      </c>
      <c r="B39" s="151"/>
      <c r="C39" s="151"/>
      <c r="D39" s="514"/>
      <c r="E39" s="514"/>
      <c r="F39" s="517"/>
    </row>
    <row r="40" spans="1:32" s="145" customFormat="1" x14ac:dyDescent="0.2">
      <c r="D40" s="518"/>
      <c r="E40" s="518"/>
      <c r="F40" s="518"/>
    </row>
    <row r="41" spans="1:32" s="145" customFormat="1" x14ac:dyDescent="0.2">
      <c r="D41" s="518"/>
      <c r="E41" s="518"/>
      <c r="F41" s="518"/>
    </row>
    <row r="42" spans="1:32" s="145" customFormat="1" x14ac:dyDescent="0.2">
      <c r="D42" s="518"/>
      <c r="E42" s="518"/>
      <c r="F42" s="518"/>
    </row>
    <row r="43" spans="1:32" s="145" customFormat="1" x14ac:dyDescent="0.2">
      <c r="D43" s="518"/>
      <c r="E43" s="518"/>
      <c r="F43" s="518"/>
    </row>
    <row r="44" spans="1:32" s="145" customFormat="1" x14ac:dyDescent="0.2">
      <c r="D44" s="518"/>
      <c r="E44" s="518"/>
      <c r="F44" s="518"/>
    </row>
    <row r="45" spans="1:32" s="145" customFormat="1" x14ac:dyDescent="0.2">
      <c r="D45" s="518"/>
      <c r="E45" s="518"/>
      <c r="F45" s="518"/>
    </row>
    <row r="46" spans="1:32" s="145" customFormat="1" x14ac:dyDescent="0.2">
      <c r="D46" s="518"/>
      <c r="E46" s="518"/>
      <c r="F46" s="518"/>
    </row>
    <row r="47" spans="1:32" s="145" customFormat="1" x14ac:dyDescent="0.2">
      <c r="D47" s="518"/>
      <c r="E47" s="518"/>
      <c r="F47" s="518"/>
    </row>
    <row r="48" spans="1:32" s="145" customFormat="1" x14ac:dyDescent="0.2">
      <c r="D48" s="518"/>
      <c r="E48" s="518"/>
      <c r="F48" s="518"/>
    </row>
    <row r="49" spans="4:6" s="145" customFormat="1" x14ac:dyDescent="0.2">
      <c r="D49" s="518"/>
      <c r="E49" s="518"/>
      <c r="F49" s="518"/>
    </row>
    <row r="50" spans="4:6" s="145" customFormat="1" x14ac:dyDescent="0.2">
      <c r="D50" s="518"/>
      <c r="E50" s="518"/>
      <c r="F50" s="518"/>
    </row>
    <row r="51" spans="4:6" s="145" customFormat="1" x14ac:dyDescent="0.2">
      <c r="D51" s="518"/>
      <c r="E51" s="518"/>
      <c r="F51" s="518"/>
    </row>
    <row r="52" spans="4:6" s="145" customFormat="1" x14ac:dyDescent="0.2">
      <c r="D52" s="518"/>
      <c r="E52" s="518"/>
      <c r="F52" s="518"/>
    </row>
    <row r="53" spans="4:6" s="145" customFormat="1" x14ac:dyDescent="0.2">
      <c r="D53" s="518"/>
      <c r="E53" s="518"/>
      <c r="F53" s="518"/>
    </row>
    <row r="54" spans="4:6" s="145" customFormat="1" x14ac:dyDescent="0.2">
      <c r="D54" s="518"/>
      <c r="E54" s="518"/>
      <c r="F54" s="518"/>
    </row>
    <row r="55" spans="4:6" s="145" customFormat="1" x14ac:dyDescent="0.2">
      <c r="D55" s="518"/>
      <c r="E55" s="518"/>
      <c r="F55" s="518"/>
    </row>
    <row r="56" spans="4:6" s="145" customFormat="1" x14ac:dyDescent="0.2">
      <c r="D56" s="518"/>
      <c r="E56" s="518"/>
      <c r="F56" s="518"/>
    </row>
    <row r="57" spans="4:6" s="145" customFormat="1" x14ac:dyDescent="0.2">
      <c r="D57" s="518"/>
      <c r="E57" s="518"/>
      <c r="F57" s="518"/>
    </row>
    <row r="58" spans="4:6" s="145" customFormat="1" x14ac:dyDescent="0.2">
      <c r="D58" s="518"/>
      <c r="E58" s="518"/>
      <c r="F58" s="518"/>
    </row>
    <row r="59" spans="4:6" s="145" customFormat="1" x14ac:dyDescent="0.2">
      <c r="D59" s="518"/>
      <c r="E59" s="518"/>
      <c r="F59" s="518"/>
    </row>
    <row r="60" spans="4:6" s="145" customFormat="1" x14ac:dyDescent="0.2">
      <c r="D60" s="518"/>
      <c r="E60" s="518"/>
      <c r="F60" s="518"/>
    </row>
    <row r="61" spans="4:6" s="145" customFormat="1" x14ac:dyDescent="0.2">
      <c r="D61" s="518"/>
      <c r="E61" s="518"/>
      <c r="F61" s="518"/>
    </row>
    <row r="62" spans="4:6" s="145" customFormat="1" x14ac:dyDescent="0.2">
      <c r="D62" s="518"/>
      <c r="E62" s="518"/>
      <c r="F62" s="518"/>
    </row>
    <row r="63" spans="4:6" s="145" customFormat="1" x14ac:dyDescent="0.2">
      <c r="D63" s="518"/>
      <c r="E63" s="518"/>
      <c r="F63" s="518"/>
    </row>
    <row r="64" spans="4:6" s="145" customFormat="1" x14ac:dyDescent="0.2">
      <c r="D64" s="518"/>
      <c r="E64" s="518"/>
      <c r="F64" s="518"/>
    </row>
    <row r="65" spans="4:6" s="145" customFormat="1" x14ac:dyDescent="0.2">
      <c r="D65" s="518"/>
      <c r="E65" s="518"/>
      <c r="F65" s="518"/>
    </row>
    <row r="66" spans="4:6" s="145" customFormat="1" x14ac:dyDescent="0.2">
      <c r="D66" s="518"/>
      <c r="E66" s="518"/>
      <c r="F66" s="518"/>
    </row>
    <row r="67" spans="4:6" s="145" customFormat="1" x14ac:dyDescent="0.2">
      <c r="D67" s="518"/>
      <c r="E67" s="518"/>
      <c r="F67" s="518"/>
    </row>
    <row r="68" spans="4:6" s="145" customFormat="1" x14ac:dyDescent="0.2">
      <c r="D68" s="518"/>
      <c r="E68" s="518"/>
      <c r="F68" s="518"/>
    </row>
    <row r="69" spans="4:6" s="145" customFormat="1" x14ac:dyDescent="0.2">
      <c r="D69" s="518"/>
      <c r="E69" s="518"/>
      <c r="F69" s="518"/>
    </row>
    <row r="70" spans="4:6" s="145" customFormat="1" x14ac:dyDescent="0.2">
      <c r="D70" s="518"/>
      <c r="E70" s="518"/>
      <c r="F70" s="518"/>
    </row>
    <row r="71" spans="4:6" s="145" customFormat="1" x14ac:dyDescent="0.2">
      <c r="D71" s="518"/>
      <c r="E71" s="518"/>
      <c r="F71" s="518"/>
    </row>
    <row r="72" spans="4:6" s="145" customFormat="1" x14ac:dyDescent="0.2">
      <c r="D72" s="518"/>
      <c r="E72" s="518"/>
      <c r="F72" s="518"/>
    </row>
    <row r="73" spans="4:6" s="145" customFormat="1" x14ac:dyDescent="0.2">
      <c r="D73" s="518"/>
      <c r="E73" s="518"/>
      <c r="F73" s="518"/>
    </row>
    <row r="74" spans="4:6" s="145" customFormat="1" x14ac:dyDescent="0.2">
      <c r="D74" s="518"/>
      <c r="E74" s="518"/>
      <c r="F74" s="518"/>
    </row>
    <row r="75" spans="4:6" s="145" customFormat="1" x14ac:dyDescent="0.2">
      <c r="D75" s="518"/>
      <c r="E75" s="518"/>
      <c r="F75" s="518"/>
    </row>
    <row r="76" spans="4:6" s="145" customFormat="1" x14ac:dyDescent="0.2">
      <c r="D76" s="518"/>
      <c r="E76" s="518"/>
      <c r="F76" s="518"/>
    </row>
    <row r="77" spans="4:6" s="145" customFormat="1" x14ac:dyDescent="0.2">
      <c r="D77" s="518"/>
      <c r="E77" s="518"/>
      <c r="F77" s="518"/>
    </row>
    <row r="78" spans="4:6" s="145" customFormat="1" x14ac:dyDescent="0.2">
      <c r="D78" s="518"/>
      <c r="E78" s="518"/>
      <c r="F78" s="518"/>
    </row>
    <row r="79" spans="4:6" s="145" customFormat="1" x14ac:dyDescent="0.2">
      <c r="D79" s="518"/>
      <c r="E79" s="518"/>
      <c r="F79" s="518"/>
    </row>
    <row r="80" spans="4:6" s="145" customFormat="1" x14ac:dyDescent="0.2">
      <c r="D80" s="518"/>
      <c r="E80" s="518"/>
      <c r="F80" s="518"/>
    </row>
    <row r="81" spans="4:6" s="145" customFormat="1" x14ac:dyDescent="0.2">
      <c r="D81" s="518"/>
      <c r="E81" s="518"/>
      <c r="F81" s="518"/>
    </row>
    <row r="82" spans="4:6" s="145" customFormat="1" x14ac:dyDescent="0.2">
      <c r="D82" s="518"/>
      <c r="E82" s="518"/>
      <c r="F82" s="518"/>
    </row>
    <row r="83" spans="4:6" s="145" customFormat="1" x14ac:dyDescent="0.2">
      <c r="D83" s="518"/>
      <c r="E83" s="518"/>
      <c r="F83" s="518"/>
    </row>
    <row r="84" spans="4:6" s="145" customFormat="1" x14ac:dyDescent="0.2">
      <c r="D84" s="518"/>
      <c r="E84" s="518"/>
      <c r="F84" s="518"/>
    </row>
    <row r="85" spans="4:6" s="145" customFormat="1" x14ac:dyDescent="0.2">
      <c r="D85" s="518"/>
      <c r="E85" s="518"/>
      <c r="F85" s="518"/>
    </row>
    <row r="86" spans="4:6" s="145" customFormat="1" x14ac:dyDescent="0.2">
      <c r="D86" s="518"/>
      <c r="E86" s="518"/>
      <c r="F86" s="518"/>
    </row>
    <row r="87" spans="4:6" s="145" customFormat="1" x14ac:dyDescent="0.2">
      <c r="D87" s="518"/>
      <c r="E87" s="518"/>
      <c r="F87" s="518"/>
    </row>
    <row r="88" spans="4:6" s="145" customFormat="1" x14ac:dyDescent="0.2">
      <c r="D88" s="518"/>
      <c r="E88" s="518"/>
      <c r="F88" s="518"/>
    </row>
    <row r="89" spans="4:6" s="145" customFormat="1" x14ac:dyDescent="0.2">
      <c r="D89" s="518"/>
      <c r="E89" s="518"/>
      <c r="F89" s="518"/>
    </row>
    <row r="90" spans="4:6" s="145" customFormat="1" x14ac:dyDescent="0.2">
      <c r="D90" s="518"/>
      <c r="E90" s="518"/>
      <c r="F90" s="518"/>
    </row>
    <row r="91" spans="4:6" s="145" customFormat="1" x14ac:dyDescent="0.2">
      <c r="D91" s="518"/>
      <c r="E91" s="518"/>
      <c r="F91" s="518"/>
    </row>
    <row r="92" spans="4:6" s="145" customFormat="1" x14ac:dyDescent="0.2">
      <c r="D92" s="518"/>
      <c r="E92" s="518"/>
      <c r="F92" s="518"/>
    </row>
    <row r="93" spans="4:6" s="145" customFormat="1" x14ac:dyDescent="0.2">
      <c r="D93" s="518"/>
      <c r="E93" s="518"/>
      <c r="F93" s="518"/>
    </row>
    <row r="94" spans="4:6" s="145" customFormat="1" x14ac:dyDescent="0.2">
      <c r="D94" s="518"/>
      <c r="E94" s="518"/>
      <c r="F94" s="518"/>
    </row>
    <row r="95" spans="4:6" s="145" customFormat="1" x14ac:dyDescent="0.2">
      <c r="D95" s="518"/>
      <c r="E95" s="518"/>
      <c r="F95" s="518"/>
    </row>
    <row r="96" spans="4:6" s="145" customFormat="1" x14ac:dyDescent="0.2">
      <c r="D96" s="518"/>
      <c r="E96" s="518"/>
      <c r="F96" s="518"/>
    </row>
    <row r="97" spans="4:6" s="145" customFormat="1" x14ac:dyDescent="0.2">
      <c r="D97" s="518"/>
      <c r="E97" s="518"/>
      <c r="F97" s="518"/>
    </row>
    <row r="98" spans="4:6" s="145" customFormat="1" x14ac:dyDescent="0.2">
      <c r="D98" s="518"/>
      <c r="E98" s="518"/>
      <c r="F98" s="518"/>
    </row>
    <row r="99" spans="4:6" s="145" customFormat="1" x14ac:dyDescent="0.2">
      <c r="D99" s="518"/>
      <c r="E99" s="518"/>
      <c r="F99" s="518"/>
    </row>
    <row r="100" spans="4:6" s="145" customFormat="1" x14ac:dyDescent="0.2">
      <c r="D100" s="518"/>
      <c r="E100" s="518"/>
      <c r="F100" s="518"/>
    </row>
    <row r="101" spans="4:6" s="145" customFormat="1" x14ac:dyDescent="0.2">
      <c r="D101" s="518"/>
      <c r="E101" s="518"/>
      <c r="F101" s="518"/>
    </row>
    <row r="102" spans="4:6" s="145" customFormat="1" x14ac:dyDescent="0.2">
      <c r="D102" s="518"/>
      <c r="E102" s="518"/>
      <c r="F102" s="518"/>
    </row>
    <row r="103" spans="4:6" s="145" customFormat="1" x14ac:dyDescent="0.2">
      <c r="D103" s="518"/>
      <c r="E103" s="518"/>
      <c r="F103" s="518"/>
    </row>
    <row r="104" spans="4:6" s="145" customFormat="1" x14ac:dyDescent="0.2">
      <c r="D104" s="518"/>
      <c r="E104" s="518"/>
      <c r="F104" s="518"/>
    </row>
    <row r="105" spans="4:6" s="145" customFormat="1" x14ac:dyDescent="0.2">
      <c r="D105" s="518"/>
      <c r="E105" s="518"/>
      <c r="F105" s="518"/>
    </row>
    <row r="106" spans="4:6" s="145" customFormat="1" x14ac:dyDescent="0.2">
      <c r="D106" s="518"/>
      <c r="E106" s="518"/>
      <c r="F106" s="518"/>
    </row>
    <row r="107" spans="4:6" s="145" customFormat="1" x14ac:dyDescent="0.2">
      <c r="D107" s="518"/>
      <c r="E107" s="518"/>
      <c r="F107" s="518"/>
    </row>
    <row r="108" spans="4:6" s="145" customFormat="1" x14ac:dyDescent="0.2">
      <c r="D108" s="518"/>
      <c r="E108" s="518"/>
      <c r="F108" s="518"/>
    </row>
    <row r="109" spans="4:6" s="145" customFormat="1" x14ac:dyDescent="0.2">
      <c r="D109" s="518"/>
      <c r="E109" s="518"/>
      <c r="F109" s="518"/>
    </row>
    <row r="110" spans="4:6" s="145" customFormat="1" x14ac:dyDescent="0.2">
      <c r="D110" s="518"/>
      <c r="E110" s="518"/>
      <c r="F110" s="518"/>
    </row>
    <row r="111" spans="4:6" s="145" customFormat="1" x14ac:dyDescent="0.2">
      <c r="D111" s="518"/>
      <c r="E111" s="518"/>
      <c r="F111" s="518"/>
    </row>
    <row r="112" spans="4:6" s="145" customFormat="1" x14ac:dyDescent="0.2">
      <c r="D112" s="518"/>
      <c r="E112" s="518"/>
      <c r="F112" s="518"/>
    </row>
    <row r="113" spans="4:6" s="145" customFormat="1" x14ac:dyDescent="0.2">
      <c r="D113" s="518"/>
      <c r="E113" s="518"/>
      <c r="F113" s="518"/>
    </row>
    <row r="114" spans="4:6" s="145" customFormat="1" x14ac:dyDescent="0.2">
      <c r="D114" s="518"/>
      <c r="E114" s="518"/>
      <c r="F114" s="518"/>
    </row>
    <row r="115" spans="4:6" s="145" customFormat="1" x14ac:dyDescent="0.2">
      <c r="D115" s="518"/>
      <c r="E115" s="518"/>
      <c r="F115" s="518"/>
    </row>
    <row r="116" spans="4:6" s="145" customFormat="1" x14ac:dyDescent="0.2">
      <c r="D116" s="518"/>
      <c r="E116" s="518"/>
      <c r="F116" s="518"/>
    </row>
    <row r="117" spans="4:6" s="145" customFormat="1" x14ac:dyDescent="0.2">
      <c r="D117" s="518"/>
      <c r="E117" s="518"/>
      <c r="F117" s="518"/>
    </row>
    <row r="118" spans="4:6" s="145" customFormat="1" x14ac:dyDescent="0.2">
      <c r="D118" s="518"/>
      <c r="E118" s="518"/>
      <c r="F118" s="518"/>
    </row>
    <row r="119" spans="4:6" s="145" customFormat="1" x14ac:dyDescent="0.2">
      <c r="D119" s="518"/>
      <c r="E119" s="518"/>
      <c r="F119" s="518"/>
    </row>
    <row r="120" spans="4:6" s="145" customFormat="1" x14ac:dyDescent="0.2">
      <c r="D120" s="518"/>
      <c r="E120" s="518"/>
      <c r="F120" s="518"/>
    </row>
    <row r="121" spans="4:6" s="145" customFormat="1" x14ac:dyDescent="0.2">
      <c r="D121" s="518"/>
      <c r="E121" s="518"/>
      <c r="F121" s="518"/>
    </row>
    <row r="122" spans="4:6" s="145" customFormat="1" x14ac:dyDescent="0.2">
      <c r="D122" s="518"/>
      <c r="E122" s="518"/>
      <c r="F122" s="518"/>
    </row>
    <row r="123" spans="4:6" s="145" customFormat="1" x14ac:dyDescent="0.2">
      <c r="D123" s="518"/>
      <c r="E123" s="518"/>
      <c r="F123" s="518"/>
    </row>
    <row r="124" spans="4:6" s="145" customFormat="1" x14ac:dyDescent="0.2">
      <c r="D124" s="518"/>
      <c r="E124" s="518"/>
      <c r="F124" s="518"/>
    </row>
    <row r="125" spans="4:6" s="145" customFormat="1" x14ac:dyDescent="0.2">
      <c r="D125" s="518"/>
      <c r="E125" s="518"/>
      <c r="F125" s="518"/>
    </row>
    <row r="126" spans="4:6" s="145" customFormat="1" x14ac:dyDescent="0.2">
      <c r="D126" s="518"/>
      <c r="E126" s="518"/>
      <c r="F126" s="518"/>
    </row>
    <row r="127" spans="4:6" s="145" customFormat="1" x14ac:dyDescent="0.2">
      <c r="D127" s="518"/>
      <c r="E127" s="518"/>
      <c r="F127" s="518"/>
    </row>
    <row r="128" spans="4:6" s="145" customFormat="1" x14ac:dyDescent="0.2">
      <c r="D128" s="518"/>
      <c r="E128" s="518"/>
      <c r="F128" s="518"/>
    </row>
    <row r="129" spans="4:6" s="145" customFormat="1" x14ac:dyDescent="0.2">
      <c r="D129" s="518"/>
      <c r="E129" s="518"/>
      <c r="F129" s="518"/>
    </row>
    <row r="130" spans="4:6" s="145" customFormat="1" x14ac:dyDescent="0.2">
      <c r="D130" s="518"/>
      <c r="E130" s="518"/>
      <c r="F130" s="518"/>
    </row>
    <row r="131" spans="4:6" s="145" customFormat="1" x14ac:dyDescent="0.2">
      <c r="D131" s="518"/>
      <c r="E131" s="518"/>
      <c r="F131" s="518"/>
    </row>
    <row r="132" spans="4:6" s="145" customFormat="1" x14ac:dyDescent="0.2">
      <c r="D132" s="518"/>
      <c r="E132" s="518"/>
      <c r="F132" s="518"/>
    </row>
    <row r="133" spans="4:6" s="145" customFormat="1" x14ac:dyDescent="0.2">
      <c r="D133" s="518"/>
      <c r="E133" s="518"/>
      <c r="F133" s="518"/>
    </row>
    <row r="134" spans="4:6" s="145" customFormat="1" x14ac:dyDescent="0.2">
      <c r="D134" s="518"/>
      <c r="E134" s="518"/>
      <c r="F134" s="518"/>
    </row>
    <row r="135" spans="4:6" s="145" customFormat="1" x14ac:dyDescent="0.2">
      <c r="D135" s="518"/>
      <c r="E135" s="518"/>
      <c r="F135" s="518"/>
    </row>
    <row r="136" spans="4:6" s="145" customFormat="1" x14ac:dyDescent="0.2">
      <c r="D136" s="518"/>
      <c r="E136" s="518"/>
      <c r="F136" s="518"/>
    </row>
    <row r="137" spans="4:6" s="145" customFormat="1" x14ac:dyDescent="0.2">
      <c r="D137" s="518"/>
      <c r="E137" s="518"/>
      <c r="F137" s="518"/>
    </row>
    <row r="138" spans="4:6" s="145" customFormat="1" x14ac:dyDescent="0.2">
      <c r="D138" s="518"/>
      <c r="E138" s="518"/>
      <c r="F138" s="518"/>
    </row>
    <row r="139" spans="4:6" s="145" customFormat="1" x14ac:dyDescent="0.2">
      <c r="D139" s="518"/>
      <c r="E139" s="518"/>
      <c r="F139" s="518"/>
    </row>
    <row r="140" spans="4:6" s="145" customFormat="1" x14ac:dyDescent="0.2">
      <c r="D140" s="518"/>
      <c r="E140" s="518"/>
      <c r="F140" s="518"/>
    </row>
    <row r="141" spans="4:6" s="145" customFormat="1" x14ac:dyDescent="0.2">
      <c r="D141" s="518"/>
      <c r="E141" s="518"/>
      <c r="F141" s="518"/>
    </row>
    <row r="142" spans="4:6" s="145" customFormat="1" x14ac:dyDescent="0.2">
      <c r="D142" s="518"/>
      <c r="E142" s="518"/>
      <c r="F142" s="518"/>
    </row>
    <row r="143" spans="4:6" s="145" customFormat="1" x14ac:dyDescent="0.2"/>
    <row r="144" spans="4:6" s="145" customFormat="1" x14ac:dyDescent="0.2"/>
    <row r="145" s="145" customFormat="1" x14ac:dyDescent="0.2"/>
    <row r="146" s="145" customFormat="1" x14ac:dyDescent="0.2"/>
    <row r="147" s="145" customFormat="1" x14ac:dyDescent="0.2"/>
    <row r="148" s="145" customFormat="1" x14ac:dyDescent="0.2"/>
    <row r="149" s="145" customFormat="1" x14ac:dyDescent="0.2"/>
    <row r="150" s="145" customFormat="1" x14ac:dyDescent="0.2"/>
    <row r="151" s="145" customFormat="1" x14ac:dyDescent="0.2"/>
    <row r="152" s="145" customFormat="1" x14ac:dyDescent="0.2"/>
    <row r="153" s="145" customFormat="1" x14ac:dyDescent="0.2"/>
    <row r="154" s="145" customFormat="1" x14ac:dyDescent="0.2"/>
    <row r="155" s="145" customFormat="1" x14ac:dyDescent="0.2"/>
    <row r="156" s="145" customFormat="1" x14ac:dyDescent="0.2"/>
    <row r="157" s="145" customFormat="1" x14ac:dyDescent="0.2"/>
    <row r="158" s="145" customFormat="1" x14ac:dyDescent="0.2"/>
    <row r="159" s="145" customFormat="1" x14ac:dyDescent="0.2"/>
    <row r="160" s="145" customFormat="1" x14ac:dyDescent="0.2"/>
    <row r="161" s="145" customFormat="1" x14ac:dyDescent="0.2"/>
    <row r="162" s="145" customFormat="1" x14ac:dyDescent="0.2"/>
    <row r="163" s="145" customFormat="1" x14ac:dyDescent="0.2"/>
    <row r="164" s="145" customFormat="1" x14ac:dyDescent="0.2"/>
    <row r="165" s="145" customFormat="1" x14ac:dyDescent="0.2"/>
    <row r="166" s="145" customFormat="1" x14ac:dyDescent="0.2"/>
    <row r="167" s="145" customFormat="1" x14ac:dyDescent="0.2"/>
    <row r="168" s="145" customFormat="1" x14ac:dyDescent="0.2"/>
    <row r="169" s="145" customFormat="1" x14ac:dyDescent="0.2"/>
    <row r="170" s="145" customFormat="1" x14ac:dyDescent="0.2"/>
    <row r="171" s="145" customFormat="1" x14ac:dyDescent="0.2"/>
    <row r="172" s="145" customFormat="1" x14ac:dyDescent="0.2"/>
    <row r="173" s="145" customFormat="1" x14ac:dyDescent="0.2"/>
    <row r="174" s="145" customFormat="1" x14ac:dyDescent="0.2"/>
    <row r="175" s="145" customFormat="1" x14ac:dyDescent="0.2"/>
    <row r="176" s="145" customFormat="1" x14ac:dyDescent="0.2"/>
    <row r="177" s="145" customFormat="1" x14ac:dyDescent="0.2"/>
    <row r="178" s="145" customFormat="1" x14ac:dyDescent="0.2"/>
    <row r="179" s="145" customFormat="1" x14ac:dyDescent="0.2"/>
    <row r="180" s="145" customFormat="1" x14ac:dyDescent="0.2"/>
    <row r="181" s="145" customFormat="1" x14ac:dyDescent="0.2"/>
    <row r="182" s="145" customFormat="1" x14ac:dyDescent="0.2"/>
    <row r="183" s="145" customFormat="1" x14ac:dyDescent="0.2"/>
    <row r="184" s="145" customFormat="1" x14ac:dyDescent="0.2"/>
    <row r="185" s="145" customFormat="1" x14ac:dyDescent="0.2"/>
    <row r="186" s="145" customFormat="1" x14ac:dyDescent="0.2"/>
    <row r="187" s="145" customFormat="1" x14ac:dyDescent="0.2"/>
    <row r="188" s="145" customFormat="1" x14ac:dyDescent="0.2"/>
    <row r="189" s="145" customFormat="1" x14ac:dyDescent="0.2"/>
    <row r="190" s="145" customFormat="1" x14ac:dyDescent="0.2"/>
    <row r="191" s="145" customFormat="1" x14ac:dyDescent="0.2"/>
    <row r="192" s="145" customFormat="1" x14ac:dyDescent="0.2"/>
    <row r="193" s="145" customFormat="1" x14ac:dyDescent="0.2"/>
    <row r="194" s="145" customFormat="1" x14ac:dyDescent="0.2"/>
    <row r="195" s="145" customFormat="1" x14ac:dyDescent="0.2"/>
    <row r="196" s="145" customFormat="1" x14ac:dyDescent="0.2"/>
    <row r="197" s="145" customFormat="1" x14ac:dyDescent="0.2"/>
    <row r="198" s="145" customFormat="1" x14ac:dyDescent="0.2"/>
    <row r="199" s="145" customFormat="1" x14ac:dyDescent="0.2"/>
    <row r="200" s="145" customFormat="1" x14ac:dyDescent="0.2"/>
    <row r="201" s="145" customFormat="1" x14ac:dyDescent="0.2"/>
    <row r="202" s="145" customFormat="1" x14ac:dyDescent="0.2"/>
    <row r="203" s="145" customFormat="1" x14ac:dyDescent="0.2"/>
    <row r="204" s="145" customFormat="1" x14ac:dyDescent="0.2"/>
    <row r="205" s="145" customFormat="1" x14ac:dyDescent="0.2"/>
    <row r="206" s="145" customFormat="1" x14ac:dyDescent="0.2"/>
    <row r="207" s="145" customFormat="1" x14ac:dyDescent="0.2"/>
    <row r="208" s="145" customFormat="1" x14ac:dyDescent="0.2"/>
    <row r="209" s="145" customFormat="1" x14ac:dyDescent="0.2"/>
    <row r="210" s="145" customFormat="1" x14ac:dyDescent="0.2"/>
    <row r="211" s="145" customFormat="1" x14ac:dyDescent="0.2"/>
    <row r="212" s="145" customFormat="1" x14ac:dyDescent="0.2"/>
    <row r="213" s="145" customFormat="1" x14ac:dyDescent="0.2"/>
    <row r="214" s="145" customFormat="1" x14ac:dyDescent="0.2"/>
    <row r="215" s="145" customFormat="1" x14ac:dyDescent="0.2"/>
    <row r="216" s="145" customFormat="1" x14ac:dyDescent="0.2"/>
    <row r="217" s="145" customFormat="1" x14ac:dyDescent="0.2"/>
    <row r="218" s="145" customFormat="1" x14ac:dyDescent="0.2"/>
    <row r="219" s="145" customFormat="1" x14ac:dyDescent="0.2"/>
    <row r="220" s="145" customFormat="1" x14ac:dyDescent="0.2"/>
    <row r="221" s="145" customFormat="1" x14ac:dyDescent="0.2"/>
    <row r="222" s="145" customFormat="1" x14ac:dyDescent="0.2"/>
    <row r="223" s="145" customFormat="1" x14ac:dyDescent="0.2"/>
    <row r="224" s="145" customFormat="1" x14ac:dyDescent="0.2"/>
    <row r="225" s="145" customFormat="1" x14ac:dyDescent="0.2"/>
    <row r="226" s="145" customFormat="1" x14ac:dyDescent="0.2"/>
    <row r="227" s="145" customFormat="1" x14ac:dyDescent="0.2"/>
    <row r="228" s="145" customFormat="1" x14ac:dyDescent="0.2"/>
    <row r="229" s="145" customFormat="1" x14ac:dyDescent="0.2"/>
    <row r="230" s="145" customFormat="1" x14ac:dyDescent="0.2"/>
    <row r="231" s="145" customFormat="1" x14ac:dyDescent="0.2"/>
    <row r="232" s="145" customFormat="1" x14ac:dyDescent="0.2"/>
    <row r="233" s="145" customFormat="1" x14ac:dyDescent="0.2"/>
    <row r="234" s="145" customFormat="1" x14ac:dyDescent="0.2"/>
    <row r="235" s="145" customFormat="1" x14ac:dyDescent="0.2"/>
    <row r="236" s="145" customFormat="1" x14ac:dyDescent="0.2"/>
    <row r="237" s="145" customFormat="1" x14ac:dyDescent="0.2"/>
    <row r="238" s="145" customFormat="1" x14ac:dyDescent="0.2"/>
    <row r="239" s="145" customFormat="1" x14ac:dyDescent="0.2"/>
    <row r="240" s="145" customFormat="1" x14ac:dyDescent="0.2"/>
    <row r="241" s="145" customFormat="1" x14ac:dyDescent="0.2"/>
    <row r="242" s="145" customFormat="1" x14ac:dyDescent="0.2"/>
    <row r="243" s="145" customFormat="1" x14ac:dyDescent="0.2"/>
    <row r="244" s="145" customFormat="1" x14ac:dyDescent="0.2"/>
    <row r="245" s="145" customFormat="1" x14ac:dyDescent="0.2"/>
    <row r="246" s="145" customFormat="1" x14ac:dyDescent="0.2"/>
    <row r="247" s="145" customFormat="1" x14ac:dyDescent="0.2"/>
    <row r="248" s="145" customFormat="1" x14ac:dyDescent="0.2"/>
    <row r="249" s="145" customFormat="1" x14ac:dyDescent="0.2"/>
    <row r="250" s="145" customFormat="1" x14ac:dyDescent="0.2"/>
    <row r="251" s="145" customFormat="1" x14ac:dyDescent="0.2"/>
    <row r="252" s="145" customFormat="1" x14ac:dyDescent="0.2"/>
    <row r="253" s="145" customFormat="1" x14ac:dyDescent="0.2"/>
    <row r="254" s="145" customFormat="1" x14ac:dyDescent="0.2"/>
    <row r="255" s="145" customFormat="1" x14ac:dyDescent="0.2"/>
    <row r="256" s="145" customFormat="1" x14ac:dyDescent="0.2"/>
    <row r="257" s="145" customFormat="1" x14ac:dyDescent="0.2"/>
    <row r="258" s="145" customFormat="1" x14ac:dyDescent="0.2"/>
    <row r="259" s="145" customFormat="1" x14ac:dyDescent="0.2"/>
    <row r="260" s="145" customFormat="1" x14ac:dyDescent="0.2"/>
    <row r="261" s="145" customFormat="1" x14ac:dyDescent="0.2"/>
    <row r="262" s="145" customFormat="1" x14ac:dyDescent="0.2"/>
    <row r="263" s="145" customFormat="1" x14ac:dyDescent="0.2"/>
    <row r="264" s="145" customFormat="1" x14ac:dyDescent="0.2"/>
    <row r="265" s="145" customFormat="1" x14ac:dyDescent="0.2"/>
    <row r="266" s="145" customFormat="1" x14ac:dyDescent="0.2"/>
    <row r="267" s="145" customFormat="1" x14ac:dyDescent="0.2"/>
    <row r="268" s="145" customFormat="1" x14ac:dyDescent="0.2"/>
    <row r="269" s="145" customFormat="1" x14ac:dyDescent="0.2"/>
    <row r="270" s="145" customFormat="1" x14ac:dyDescent="0.2"/>
    <row r="271" s="145" customFormat="1" x14ac:dyDescent="0.2"/>
    <row r="272" s="145" customFormat="1" x14ac:dyDescent="0.2"/>
    <row r="273" s="145" customFormat="1" x14ac:dyDescent="0.2"/>
    <row r="274" s="145" customFormat="1" x14ac:dyDescent="0.2"/>
    <row r="275" s="145" customFormat="1" x14ac:dyDescent="0.2"/>
    <row r="276" s="145" customFormat="1" x14ac:dyDescent="0.2"/>
    <row r="277" s="145" customFormat="1" x14ac:dyDescent="0.2"/>
    <row r="278" s="145" customFormat="1" x14ac:dyDescent="0.2"/>
    <row r="279" s="145" customFormat="1" x14ac:dyDescent="0.2"/>
    <row r="280" s="145" customFormat="1" x14ac:dyDescent="0.2"/>
    <row r="281" s="145" customFormat="1" x14ac:dyDescent="0.2"/>
    <row r="282" s="145" customFormat="1" x14ac:dyDescent="0.2"/>
    <row r="283" s="145" customFormat="1" x14ac:dyDescent="0.2"/>
    <row r="284" s="145" customFormat="1" x14ac:dyDescent="0.2"/>
    <row r="285" s="145" customFormat="1" x14ac:dyDescent="0.2"/>
    <row r="286" s="145" customFormat="1" x14ac:dyDescent="0.2"/>
    <row r="287" s="145" customFormat="1" x14ac:dyDescent="0.2"/>
    <row r="288" s="145" customFormat="1" x14ac:dyDescent="0.2"/>
    <row r="289" s="145" customFormat="1" x14ac:dyDescent="0.2"/>
    <row r="290" s="145" customFormat="1" x14ac:dyDescent="0.2"/>
    <row r="291" s="145" customFormat="1" x14ac:dyDescent="0.2"/>
    <row r="292" s="145" customFormat="1" x14ac:dyDescent="0.2"/>
    <row r="293" s="145" customFormat="1" x14ac:dyDescent="0.2"/>
    <row r="294" s="145" customFormat="1" x14ac:dyDescent="0.2"/>
    <row r="295" s="145" customFormat="1" x14ac:dyDescent="0.2"/>
    <row r="296" s="145" customFormat="1" x14ac:dyDescent="0.2"/>
    <row r="297" s="145" customFormat="1" x14ac:dyDescent="0.2"/>
    <row r="298" s="145" customFormat="1" x14ac:dyDescent="0.2"/>
    <row r="299" s="145" customFormat="1" x14ac:dyDescent="0.2"/>
    <row r="300" s="145" customFormat="1" x14ac:dyDescent="0.2"/>
    <row r="301" s="145" customFormat="1" x14ac:dyDescent="0.2"/>
    <row r="302" s="145" customFormat="1" x14ac:dyDescent="0.2"/>
    <row r="303" s="145" customFormat="1" x14ac:dyDescent="0.2"/>
    <row r="304" s="145" customFormat="1" x14ac:dyDescent="0.2"/>
    <row r="305" s="145" customFormat="1" x14ac:dyDescent="0.2"/>
    <row r="306" s="145" customFormat="1" x14ac:dyDescent="0.2"/>
    <row r="307" s="145" customFormat="1" x14ac:dyDescent="0.2"/>
    <row r="308" s="145" customFormat="1" x14ac:dyDescent="0.2"/>
    <row r="309" s="145" customFormat="1" x14ac:dyDescent="0.2"/>
    <row r="310" s="145" customFormat="1" x14ac:dyDescent="0.2"/>
    <row r="311" s="145" customFormat="1" x14ac:dyDescent="0.2"/>
    <row r="312" s="145" customFormat="1" x14ac:dyDescent="0.2"/>
    <row r="313" s="145" customFormat="1" x14ac:dyDescent="0.2"/>
    <row r="314" s="145" customFormat="1" x14ac:dyDescent="0.2"/>
    <row r="315" s="145" customFormat="1" x14ac:dyDescent="0.2"/>
    <row r="316" s="145" customFormat="1" x14ac:dyDescent="0.2"/>
    <row r="317" s="145" customFormat="1" x14ac:dyDescent="0.2"/>
    <row r="318" s="145" customFormat="1" x14ac:dyDescent="0.2"/>
    <row r="319" s="145" customFormat="1" x14ac:dyDescent="0.2"/>
    <row r="320" s="145" customFormat="1" x14ac:dyDescent="0.2"/>
    <row r="321" s="145" customFormat="1" x14ac:dyDescent="0.2"/>
    <row r="322" s="145" customFormat="1" x14ac:dyDescent="0.2"/>
    <row r="323" s="145" customFormat="1" x14ac:dyDescent="0.2"/>
    <row r="324" s="145" customFormat="1" x14ac:dyDescent="0.2"/>
    <row r="325" s="145" customFormat="1" x14ac:dyDescent="0.2"/>
    <row r="326" s="145" customFormat="1" x14ac:dyDescent="0.2"/>
    <row r="327" s="145" customFormat="1" x14ac:dyDescent="0.2"/>
    <row r="328" s="145" customFormat="1" x14ac:dyDescent="0.2"/>
    <row r="329" s="145" customFormat="1" x14ac:dyDescent="0.2"/>
    <row r="330" s="145" customFormat="1" x14ac:dyDescent="0.2"/>
    <row r="331" s="145" customFormat="1" x14ac:dyDescent="0.2"/>
    <row r="332" s="145" customFormat="1" x14ac:dyDescent="0.2"/>
    <row r="333" s="145" customFormat="1" x14ac:dyDescent="0.2"/>
    <row r="334" s="145" customFormat="1" x14ac:dyDescent="0.2"/>
    <row r="335" s="145" customFormat="1" x14ac:dyDescent="0.2"/>
    <row r="336" s="145" customFormat="1" x14ac:dyDescent="0.2"/>
    <row r="337" s="145" customFormat="1" x14ac:dyDescent="0.2"/>
    <row r="338" s="145" customFormat="1" x14ac:dyDescent="0.2"/>
    <row r="339" s="145" customFormat="1" x14ac:dyDescent="0.2"/>
    <row r="340" s="145" customFormat="1" x14ac:dyDescent="0.2"/>
    <row r="341" s="145" customFormat="1" x14ac:dyDescent="0.2"/>
    <row r="342" s="145" customFormat="1" x14ac:dyDescent="0.2"/>
    <row r="343" s="145" customFormat="1" x14ac:dyDescent="0.2"/>
    <row r="344" s="145" customFormat="1" x14ac:dyDescent="0.2"/>
    <row r="345" s="145" customFormat="1" x14ac:dyDescent="0.2"/>
    <row r="346" s="145" customFormat="1" x14ac:dyDescent="0.2"/>
    <row r="347" s="145" customFormat="1" x14ac:dyDescent="0.2"/>
    <row r="348" s="145" customFormat="1" x14ac:dyDescent="0.2"/>
    <row r="349" s="145" customFormat="1" x14ac:dyDescent="0.2"/>
    <row r="350" s="145" customFormat="1" x14ac:dyDescent="0.2"/>
    <row r="351" s="145" customFormat="1" x14ac:dyDescent="0.2"/>
    <row r="352" s="145" customFormat="1" x14ac:dyDescent="0.2"/>
    <row r="353" s="145" customFormat="1" x14ac:dyDescent="0.2"/>
    <row r="354" s="145" customFormat="1" x14ac:dyDescent="0.2"/>
    <row r="355" s="145" customFormat="1" x14ac:dyDescent="0.2"/>
    <row r="356" s="145" customFormat="1" x14ac:dyDescent="0.2"/>
    <row r="357" s="145" customFormat="1" x14ac:dyDescent="0.2"/>
    <row r="358" s="145" customFormat="1" x14ac:dyDescent="0.2"/>
    <row r="359" s="145" customFormat="1" x14ac:dyDescent="0.2"/>
    <row r="360" s="145" customFormat="1" x14ac:dyDescent="0.2"/>
    <row r="361" s="145" customFormat="1" x14ac:dyDescent="0.2"/>
    <row r="362" s="145" customFormat="1" x14ac:dyDescent="0.2"/>
    <row r="363" s="145" customFormat="1" x14ac:dyDescent="0.2"/>
    <row r="364" s="145" customFormat="1" x14ac:dyDescent="0.2"/>
    <row r="365" s="145" customFormat="1" x14ac:dyDescent="0.2"/>
    <row r="366" s="145" customFormat="1" x14ac:dyDescent="0.2"/>
    <row r="367" s="145" customFormat="1" x14ac:dyDescent="0.2"/>
    <row r="368" s="145" customFormat="1" x14ac:dyDescent="0.2"/>
    <row r="369" s="145" customFormat="1" x14ac:dyDescent="0.2"/>
    <row r="370" s="145" customFormat="1" x14ac:dyDescent="0.2"/>
    <row r="371" s="145" customFormat="1" x14ac:dyDescent="0.2"/>
    <row r="372" s="145" customFormat="1" x14ac:dyDescent="0.2"/>
    <row r="373" s="145" customFormat="1" x14ac:dyDescent="0.2"/>
    <row r="374" s="145" customFormat="1" x14ac:dyDescent="0.2"/>
    <row r="375" s="145" customFormat="1" x14ac:dyDescent="0.2"/>
    <row r="376" s="145" customFormat="1" x14ac:dyDescent="0.2"/>
    <row r="377" s="145" customFormat="1" x14ac:dyDescent="0.2"/>
    <row r="378" s="145" customFormat="1" x14ac:dyDescent="0.2"/>
    <row r="379" s="145" customFormat="1" x14ac:dyDescent="0.2"/>
    <row r="380" s="145" customFormat="1" x14ac:dyDescent="0.2"/>
    <row r="381" s="145" customFormat="1" x14ac:dyDescent="0.2"/>
    <row r="382" s="145" customFormat="1" x14ac:dyDescent="0.2"/>
    <row r="383" s="145" customFormat="1" x14ac:dyDescent="0.2"/>
    <row r="384" s="145" customFormat="1" x14ac:dyDescent="0.2"/>
    <row r="385" s="145" customFormat="1" x14ac:dyDescent="0.2"/>
    <row r="386" s="145" customFormat="1" x14ac:dyDescent="0.2"/>
    <row r="387" s="145" customFormat="1" x14ac:dyDescent="0.2"/>
    <row r="388" s="145" customFormat="1" x14ac:dyDescent="0.2"/>
    <row r="389" s="145" customFormat="1" x14ac:dyDescent="0.2"/>
    <row r="390" s="145" customFormat="1" x14ac:dyDescent="0.2"/>
    <row r="391" s="145" customFormat="1" x14ac:dyDescent="0.2"/>
    <row r="392" s="145" customFormat="1" x14ac:dyDescent="0.2"/>
    <row r="393" s="145" customFormat="1" x14ac:dyDescent="0.2"/>
    <row r="394" s="145" customFormat="1" x14ac:dyDescent="0.2"/>
    <row r="395" s="145" customFormat="1" x14ac:dyDescent="0.2"/>
    <row r="396" s="145" customFormat="1" x14ac:dyDescent="0.2"/>
    <row r="397" s="145" customFormat="1" x14ac:dyDescent="0.2"/>
    <row r="398" s="145" customFormat="1" x14ac:dyDescent="0.2"/>
    <row r="399" s="145" customFormat="1" x14ac:dyDescent="0.2"/>
    <row r="400" s="145" customFormat="1" x14ac:dyDescent="0.2"/>
    <row r="401" s="145" customFormat="1" x14ac:dyDescent="0.2"/>
    <row r="402" s="145" customFormat="1" x14ac:dyDescent="0.2"/>
    <row r="403" s="145" customFormat="1" x14ac:dyDescent="0.2"/>
    <row r="404" s="145" customFormat="1" x14ac:dyDescent="0.2"/>
    <row r="405" s="145" customFormat="1" x14ac:dyDescent="0.2"/>
    <row r="406" s="145" customFormat="1" x14ac:dyDescent="0.2"/>
    <row r="407" s="145" customFormat="1" x14ac:dyDescent="0.2"/>
    <row r="408" s="145" customFormat="1" x14ac:dyDescent="0.2"/>
    <row r="409" s="145" customFormat="1" x14ac:dyDescent="0.2"/>
    <row r="410" s="145" customFormat="1" x14ac:dyDescent="0.2"/>
    <row r="411" s="145" customFormat="1" x14ac:dyDescent="0.2"/>
    <row r="412" s="145" customFormat="1" x14ac:dyDescent="0.2"/>
    <row r="413" s="145" customFormat="1" x14ac:dyDescent="0.2"/>
    <row r="414" s="145" customFormat="1" x14ac:dyDescent="0.2"/>
    <row r="415" s="145" customFormat="1" x14ac:dyDescent="0.2"/>
    <row r="416" s="145" customFormat="1" x14ac:dyDescent="0.2"/>
    <row r="417" s="145" customFormat="1" x14ac:dyDescent="0.2"/>
    <row r="418" s="145" customFormat="1" x14ac:dyDescent="0.2"/>
    <row r="419" s="145" customFormat="1" x14ac:dyDescent="0.2"/>
    <row r="420" s="145" customFormat="1" x14ac:dyDescent="0.2"/>
  </sheetData>
  <sheetProtection sheet="1" objects="1" scenarios="1"/>
  <mergeCells count="6">
    <mergeCell ref="F3:F4"/>
    <mergeCell ref="C3:C4"/>
    <mergeCell ref="A3:A4"/>
    <mergeCell ref="B3:B4"/>
    <mergeCell ref="D3:D4"/>
    <mergeCell ref="E3:E4"/>
  </mergeCells>
  <phoneticPr fontId="15" type="noConversion"/>
  <printOptions horizontalCentered="1"/>
  <pageMargins left="0.25" right="0.25" top="0.35" bottom="0.35" header="0.5" footer="0.25"/>
  <pageSetup orientation="landscape" r:id="rId1"/>
  <headerFooter alignWithMargins="0">
    <oddFooter>&amp;R&amp;"Arial,Bold"Depreciation Fund</oddFooter>
  </headerFooter>
  <customProperties>
    <customPr name="OrphanNamesChecke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F351"/>
  <sheetViews>
    <sheetView workbookViewId="0">
      <selection activeCell="A3" sqref="A3:D4"/>
    </sheetView>
  </sheetViews>
  <sheetFormatPr defaultColWidth="9.140625" defaultRowHeight="12.75" x14ac:dyDescent="0.2"/>
  <cols>
    <col min="1" max="1" width="4.5703125" style="125" customWidth="1"/>
    <col min="2" max="2" width="55.5703125" style="125" customWidth="1"/>
    <col min="3" max="3" width="8.5703125" style="125" customWidth="1"/>
    <col min="4" max="6" width="21.5703125" style="125" customWidth="1"/>
    <col min="7" max="16384" width="9.140625" style="125"/>
  </cols>
  <sheetData>
    <row r="1" spans="1:32" ht="13.5" thickBot="1" x14ac:dyDescent="0.25">
      <c r="A1" s="285" t="s">
        <v>13</v>
      </c>
      <c r="B1" s="285"/>
      <c r="C1" s="285"/>
      <c r="D1" s="285"/>
      <c r="E1" s="241" t="s">
        <v>205</v>
      </c>
      <c r="F1" s="286" t="str">
        <f>'Basic Data Input'!B7</f>
        <v>__-____</v>
      </c>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row>
    <row r="2" spans="1:32" ht="6" customHeight="1" thickBot="1" x14ac:dyDescent="0.25">
      <c r="A2" s="122"/>
      <c r="B2" s="122"/>
      <c r="C2" s="122"/>
      <c r="D2" s="122"/>
      <c r="E2" s="122"/>
      <c r="F2" s="122"/>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row>
    <row r="3" spans="1:32" ht="18" customHeight="1" x14ac:dyDescent="0.2">
      <c r="A3" s="899" t="s">
        <v>44</v>
      </c>
      <c r="B3" s="905" t="s">
        <v>139</v>
      </c>
      <c r="C3" s="903" t="s">
        <v>267</v>
      </c>
      <c r="D3" s="897" t="s">
        <v>761</v>
      </c>
      <c r="E3" s="897" t="s">
        <v>762</v>
      </c>
      <c r="F3" s="895" t="s">
        <v>763</v>
      </c>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row>
    <row r="4" spans="1:32" ht="18" customHeight="1" thickBot="1" x14ac:dyDescent="0.25">
      <c r="A4" s="900"/>
      <c r="B4" s="906"/>
      <c r="C4" s="904"/>
      <c r="D4" s="898"/>
      <c r="E4" s="898"/>
      <c r="F4" s="896"/>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row>
    <row r="5" spans="1:32" x14ac:dyDescent="0.2">
      <c r="A5" s="287">
        <f>ROWS(A$5:A5)</f>
        <v>1</v>
      </c>
      <c r="B5" s="288" t="s">
        <v>58</v>
      </c>
      <c r="C5" s="492"/>
      <c r="D5" s="493"/>
      <c r="E5" s="493"/>
      <c r="F5" s="494"/>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row>
    <row r="6" spans="1:32" x14ac:dyDescent="0.2">
      <c r="A6" s="287">
        <f>ROWS(A$5:A6)</f>
        <v>2</v>
      </c>
      <c r="B6" s="135" t="s">
        <v>131</v>
      </c>
      <c r="C6" s="11"/>
      <c r="D6" s="174"/>
      <c r="E6" s="174"/>
      <c r="F6" s="17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row>
    <row r="7" spans="1:32" x14ac:dyDescent="0.2">
      <c r="A7" s="287">
        <f>ROWS(A$5:A7)</f>
        <v>3</v>
      </c>
      <c r="B7" s="12"/>
      <c r="C7" s="11"/>
      <c r="D7" s="174"/>
      <c r="E7" s="174"/>
      <c r="F7" s="17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row>
    <row r="8" spans="1:32" x14ac:dyDescent="0.2">
      <c r="A8" s="287">
        <f>ROWS(A$5:A8)</f>
        <v>4</v>
      </c>
      <c r="B8" s="12"/>
      <c r="C8" s="11"/>
      <c r="D8" s="174"/>
      <c r="E8" s="174"/>
      <c r="F8" s="17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row>
    <row r="9" spans="1:32" x14ac:dyDescent="0.2">
      <c r="A9" s="287">
        <f>ROWS(A$5:A9)</f>
        <v>5</v>
      </c>
      <c r="B9" s="12"/>
      <c r="C9" s="11"/>
      <c r="D9" s="174"/>
      <c r="E9" s="174"/>
      <c r="F9" s="17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row>
    <row r="10" spans="1:32" x14ac:dyDescent="0.2">
      <c r="A10" s="287">
        <f>ROWS(A$5:A10)</f>
        <v>6</v>
      </c>
      <c r="B10" s="12"/>
      <c r="C10" s="11"/>
      <c r="D10" s="174"/>
      <c r="E10" s="174"/>
      <c r="F10" s="17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row>
    <row r="11" spans="1:32" x14ac:dyDescent="0.2">
      <c r="A11" s="287">
        <f>ROWS(A$5:A11)</f>
        <v>7</v>
      </c>
      <c r="B11" s="12"/>
      <c r="C11" s="11"/>
      <c r="D11" s="174"/>
      <c r="E11" s="174"/>
      <c r="F11" s="17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row>
    <row r="12" spans="1:32" x14ac:dyDescent="0.2">
      <c r="A12" s="287">
        <f>ROWS(A$5:A12)</f>
        <v>8</v>
      </c>
      <c r="B12" s="12"/>
      <c r="C12" s="11"/>
      <c r="D12" s="174"/>
      <c r="E12" s="174"/>
      <c r="F12" s="17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row>
    <row r="13" spans="1:32" x14ac:dyDescent="0.2">
      <c r="A13" s="287">
        <f>ROWS(A$5:A13)</f>
        <v>9</v>
      </c>
      <c r="B13" s="12"/>
      <c r="C13" s="11"/>
      <c r="D13" s="174"/>
      <c r="E13" s="174"/>
      <c r="F13" s="17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row>
    <row r="14" spans="1:32" x14ac:dyDescent="0.2">
      <c r="A14" s="287">
        <f>ROWS(A$5:A14)</f>
        <v>10</v>
      </c>
      <c r="B14" s="12"/>
      <c r="C14" s="11"/>
      <c r="D14" s="174"/>
      <c r="E14" s="174"/>
      <c r="F14" s="17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row>
    <row r="15" spans="1:32" x14ac:dyDescent="0.2">
      <c r="A15" s="287">
        <f>ROWS(A$5:A15)</f>
        <v>11</v>
      </c>
      <c r="B15" s="135" t="s">
        <v>132</v>
      </c>
      <c r="C15" s="136" t="s">
        <v>578</v>
      </c>
      <c r="D15" s="174"/>
      <c r="E15" s="174"/>
      <c r="F15" s="17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row>
    <row r="16" spans="1:32" x14ac:dyDescent="0.2">
      <c r="A16" s="287">
        <f>ROWS(A$5:A16)</f>
        <v>12</v>
      </c>
      <c r="B16" s="135" t="s">
        <v>133</v>
      </c>
      <c r="C16" s="11"/>
      <c r="D16" s="289">
        <f>ROUND(SUM(D6:D15),2)</f>
        <v>0</v>
      </c>
      <c r="E16" s="289">
        <f>ROUND(SUM(E6:E15),2)</f>
        <v>0</v>
      </c>
      <c r="F16" s="49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row>
    <row r="17" spans="1:32" x14ac:dyDescent="0.2">
      <c r="A17" s="287">
        <f>ROWS(A$5:A17)</f>
        <v>13</v>
      </c>
      <c r="B17" s="290" t="s">
        <v>134</v>
      </c>
      <c r="C17" s="11"/>
      <c r="D17" s="497"/>
      <c r="E17" s="497"/>
      <c r="F17" s="291">
        <f>ROUND(SUM(F6:F15),2)</f>
        <v>0</v>
      </c>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row>
    <row r="18" spans="1:32" x14ac:dyDescent="0.2">
      <c r="A18" s="287">
        <f>ROWS(A$5:A18)</f>
        <v>14</v>
      </c>
      <c r="B18" s="135" t="s">
        <v>76</v>
      </c>
      <c r="C18" s="11"/>
      <c r="D18" s="497"/>
      <c r="E18" s="497"/>
      <c r="F18" s="17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row>
    <row r="19" spans="1:32" ht="13.5" thickBot="1" x14ac:dyDescent="0.25">
      <c r="A19" s="287">
        <f>ROWS(A$5:A19)</f>
        <v>15</v>
      </c>
      <c r="B19" s="135" t="s">
        <v>77</v>
      </c>
      <c r="C19" s="11"/>
      <c r="D19" s="497"/>
      <c r="E19" s="497"/>
      <c r="F19" s="291">
        <f>IF(F17+F18&lt;&gt;F32,"Budget Not Balanced",ROUND(F17+F18,2))</f>
        <v>0</v>
      </c>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row>
    <row r="20" spans="1:32" x14ac:dyDescent="0.2">
      <c r="A20" s="293">
        <f>ROWS(A$5:A20)</f>
        <v>16</v>
      </c>
      <c r="B20" s="294" t="s">
        <v>260</v>
      </c>
      <c r="C20" s="503"/>
      <c r="D20" s="499"/>
      <c r="E20" s="499"/>
      <c r="F20" s="500"/>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row>
    <row r="21" spans="1:32" x14ac:dyDescent="0.2">
      <c r="A21" s="295">
        <f>ROWS(A$5:A21)</f>
        <v>17</v>
      </c>
      <c r="B21" s="296" t="s">
        <v>78</v>
      </c>
      <c r="C21" s="13"/>
      <c r="D21" s="167"/>
      <c r="E21" s="167"/>
      <c r="F21" s="168"/>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row>
    <row r="22" spans="1:32" x14ac:dyDescent="0.2">
      <c r="A22" s="295">
        <f>ROWS(A$5:A22)</f>
        <v>18</v>
      </c>
      <c r="B22" s="296" t="s">
        <v>79</v>
      </c>
      <c r="C22" s="13"/>
      <c r="D22" s="167"/>
      <c r="E22" s="167"/>
      <c r="F22" s="168"/>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row>
    <row r="23" spans="1:32" x14ac:dyDescent="0.2">
      <c r="A23" s="295">
        <f>ROWS(A$5:A23)</f>
        <v>19</v>
      </c>
      <c r="B23" s="296" t="s">
        <v>81</v>
      </c>
      <c r="C23" s="13"/>
      <c r="D23" s="297">
        <f>ROUND(SUM(D21:D22),2)</f>
        <v>0</v>
      </c>
      <c r="E23" s="297">
        <f>IF(SUM(E21:E22)&lt;&gt;D34,"Must = Col 1 Line 30",ROUND(SUM(E21:E22),2))</f>
        <v>0</v>
      </c>
      <c r="F23" s="298">
        <f>IF(SUM(F21:F22)&lt;&gt;E34,"Must = Col 2 Line 30",ROUND(SUM(F21:F22),2))</f>
        <v>0</v>
      </c>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row>
    <row r="24" spans="1:32" x14ac:dyDescent="0.2">
      <c r="A24" s="295">
        <f>ROWS(A$5:A24)</f>
        <v>20</v>
      </c>
      <c r="B24" s="299" t="s">
        <v>82</v>
      </c>
      <c r="C24" s="504"/>
      <c r="D24" s="484"/>
      <c r="E24" s="484"/>
      <c r="F24" s="483"/>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row>
    <row r="25" spans="1:32" x14ac:dyDescent="0.2">
      <c r="A25" s="295">
        <f>ROWS(A$5:A25)</f>
        <v>21</v>
      </c>
      <c r="B25" s="296" t="s">
        <v>91</v>
      </c>
      <c r="C25" s="299">
        <v>1510</v>
      </c>
      <c r="D25" s="167"/>
      <c r="E25" s="167"/>
      <c r="F25" s="168"/>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row>
    <row r="26" spans="1:32" x14ac:dyDescent="0.2">
      <c r="A26" s="295">
        <f>ROWS(A$5:A26)</f>
        <v>22</v>
      </c>
      <c r="B26" s="14"/>
      <c r="C26" s="13"/>
      <c r="D26" s="176"/>
      <c r="E26" s="176"/>
      <c r="F26" s="177"/>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row>
    <row r="27" spans="1:32" x14ac:dyDescent="0.2">
      <c r="A27" s="295">
        <f>ROWS(A$5:A27)</f>
        <v>23</v>
      </c>
      <c r="B27" s="299" t="s">
        <v>116</v>
      </c>
      <c r="C27" s="501"/>
      <c r="D27" s="484"/>
      <c r="E27" s="484"/>
      <c r="F27" s="483"/>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row>
    <row r="28" spans="1:32" x14ac:dyDescent="0.2">
      <c r="A28" s="295">
        <f>ROWS(A$5:A28)</f>
        <v>24</v>
      </c>
      <c r="B28" s="296" t="s">
        <v>135</v>
      </c>
      <c r="C28" s="299">
        <v>5200</v>
      </c>
      <c r="D28" s="167"/>
      <c r="E28" s="167"/>
      <c r="F28" s="168"/>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row>
    <row r="29" spans="1:32" x14ac:dyDescent="0.2">
      <c r="A29" s="295">
        <f>ROWS(A$5:A29)</f>
        <v>25</v>
      </c>
      <c r="B29" s="14"/>
      <c r="C29" s="13"/>
      <c r="D29" s="167"/>
      <c r="E29" s="167"/>
      <c r="F29" s="168"/>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row>
    <row r="30" spans="1:32" x14ac:dyDescent="0.2">
      <c r="A30" s="295">
        <f>ROWS(A$5:A30)</f>
        <v>26</v>
      </c>
      <c r="B30" s="14"/>
      <c r="C30" s="13"/>
      <c r="D30" s="167"/>
      <c r="E30" s="167"/>
      <c r="F30" s="168"/>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row>
    <row r="31" spans="1:32" x14ac:dyDescent="0.2">
      <c r="A31" s="295">
        <f>ROWS(A$5:A31)</f>
        <v>27</v>
      </c>
      <c r="B31" s="14"/>
      <c r="C31" s="13"/>
      <c r="D31" s="167"/>
      <c r="E31" s="167"/>
      <c r="F31" s="168"/>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row>
    <row r="32" spans="1:32" x14ac:dyDescent="0.2">
      <c r="A32" s="295">
        <f>ROWS(A$5:A32)</f>
        <v>28</v>
      </c>
      <c r="B32" s="296" t="s">
        <v>126</v>
      </c>
      <c r="C32" s="13"/>
      <c r="D32" s="248">
        <f>ROUND(SUM(D23:D31),2)</f>
        <v>0</v>
      </c>
      <c r="E32" s="248">
        <f>ROUND(SUM(E23:E31),2)</f>
        <v>0</v>
      </c>
      <c r="F32" s="249">
        <f>ROUND(SUM(F23:F31),2)</f>
        <v>0</v>
      </c>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row>
    <row r="33" spans="1:32" x14ac:dyDescent="0.2">
      <c r="A33" s="295">
        <f>ROWS(A$5:A33)</f>
        <v>29</v>
      </c>
      <c r="B33" s="296" t="s">
        <v>136</v>
      </c>
      <c r="C33" s="13"/>
      <c r="D33" s="248">
        <f>D16</f>
        <v>0</v>
      </c>
      <c r="E33" s="248">
        <f>E16</f>
        <v>0</v>
      </c>
      <c r="F33" s="483"/>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row>
    <row r="34" spans="1:32" ht="13.5" thickBot="1" x14ac:dyDescent="0.25">
      <c r="A34" s="300">
        <f>ROWS(A$5:A34)</f>
        <v>30</v>
      </c>
      <c r="B34" s="301" t="s">
        <v>128</v>
      </c>
      <c r="C34" s="15"/>
      <c r="D34" s="302">
        <f>ROUND(D32-D33,2)</f>
        <v>0</v>
      </c>
      <c r="E34" s="302">
        <f>ROUND(E32-E33,2)</f>
        <v>0</v>
      </c>
      <c r="F34" s="502"/>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row>
    <row r="35" spans="1:32" ht="6" customHeight="1" x14ac:dyDescent="0.2">
      <c r="A35" s="122"/>
      <c r="B35" s="122"/>
      <c r="C35" s="122"/>
      <c r="D35" s="303"/>
      <c r="E35" s="303"/>
      <c r="F35" s="303"/>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row>
    <row r="36" spans="1:32" x14ac:dyDescent="0.2">
      <c r="A36" s="304" t="s">
        <v>140</v>
      </c>
      <c r="B36" s="122"/>
      <c r="C36" s="122"/>
      <c r="D36" s="303"/>
      <c r="E36" s="303"/>
      <c r="F36" s="303"/>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row>
    <row r="37" spans="1:32" ht="6" hidden="1" customHeight="1" x14ac:dyDescent="0.2">
      <c r="A37" s="304"/>
      <c r="B37" s="122"/>
      <c r="C37" s="122"/>
      <c r="D37" s="303"/>
      <c r="E37" s="303"/>
      <c r="F37" s="303"/>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row>
    <row r="38" spans="1:32" hidden="1" x14ac:dyDescent="0.2">
      <c r="A38" s="122" t="s">
        <v>138</v>
      </c>
      <c r="B38" s="122"/>
      <c r="C38" s="122"/>
      <c r="D38" s="303"/>
      <c r="E38" s="303"/>
      <c r="F38" s="306"/>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row>
    <row r="39" spans="1:32" x14ac:dyDescent="0.2">
      <c r="D39" s="307"/>
      <c r="E39" s="307"/>
      <c r="F39" s="307"/>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row>
    <row r="40" spans="1:32" s="145" customFormat="1" x14ac:dyDescent="0.2">
      <c r="D40" s="518"/>
      <c r="E40" s="518"/>
      <c r="F40" s="518"/>
    </row>
    <row r="41" spans="1:32" s="145" customFormat="1" x14ac:dyDescent="0.2">
      <c r="D41" s="518"/>
      <c r="E41" s="518"/>
      <c r="F41" s="518"/>
    </row>
    <row r="42" spans="1:32" s="145" customFormat="1" x14ac:dyDescent="0.2">
      <c r="D42" s="518"/>
      <c r="E42" s="518"/>
      <c r="F42" s="518"/>
    </row>
    <row r="43" spans="1:32" s="145" customFormat="1" x14ac:dyDescent="0.2">
      <c r="D43" s="518"/>
      <c r="E43" s="518"/>
      <c r="F43" s="518"/>
    </row>
    <row r="44" spans="1:32" s="145" customFormat="1" x14ac:dyDescent="0.2">
      <c r="D44" s="518"/>
      <c r="E44" s="518"/>
      <c r="F44" s="518"/>
    </row>
    <row r="45" spans="1:32" s="145" customFormat="1" x14ac:dyDescent="0.2">
      <c r="D45" s="518"/>
      <c r="E45" s="518"/>
      <c r="F45" s="518"/>
    </row>
    <row r="46" spans="1:32" s="145" customFormat="1" x14ac:dyDescent="0.2">
      <c r="D46" s="518"/>
      <c r="E46" s="518"/>
      <c r="F46" s="518"/>
    </row>
    <row r="47" spans="1:32" s="145" customFormat="1" x14ac:dyDescent="0.2">
      <c r="D47" s="518"/>
      <c r="E47" s="518"/>
      <c r="F47" s="518"/>
    </row>
    <row r="48" spans="1:32" s="145" customFormat="1" x14ac:dyDescent="0.2">
      <c r="D48" s="518"/>
      <c r="E48" s="518"/>
      <c r="F48" s="518"/>
    </row>
    <row r="49" spans="4:6" s="145" customFormat="1" x14ac:dyDescent="0.2">
      <c r="D49" s="518"/>
      <c r="E49" s="518"/>
      <c r="F49" s="518"/>
    </row>
    <row r="50" spans="4:6" s="145" customFormat="1" x14ac:dyDescent="0.2">
      <c r="D50" s="518"/>
      <c r="E50" s="518"/>
      <c r="F50" s="518"/>
    </row>
    <row r="51" spans="4:6" s="145" customFormat="1" x14ac:dyDescent="0.2">
      <c r="D51" s="518"/>
      <c r="E51" s="518"/>
      <c r="F51" s="518"/>
    </row>
    <row r="52" spans="4:6" s="145" customFormat="1" x14ac:dyDescent="0.2">
      <c r="D52" s="518"/>
      <c r="E52" s="518"/>
      <c r="F52" s="518"/>
    </row>
    <row r="53" spans="4:6" s="145" customFormat="1" x14ac:dyDescent="0.2">
      <c r="D53" s="518"/>
      <c r="E53" s="518"/>
      <c r="F53" s="518"/>
    </row>
    <row r="54" spans="4:6" s="145" customFormat="1" x14ac:dyDescent="0.2">
      <c r="D54" s="518"/>
      <c r="E54" s="518"/>
      <c r="F54" s="518"/>
    </row>
    <row r="55" spans="4:6" s="145" customFormat="1" x14ac:dyDescent="0.2">
      <c r="D55" s="518"/>
      <c r="E55" s="518"/>
      <c r="F55" s="518"/>
    </row>
    <row r="56" spans="4:6" s="145" customFormat="1" x14ac:dyDescent="0.2">
      <c r="D56" s="518"/>
      <c r="E56" s="518"/>
      <c r="F56" s="518"/>
    </row>
    <row r="57" spans="4:6" s="145" customFormat="1" x14ac:dyDescent="0.2">
      <c r="D57" s="518"/>
      <c r="E57" s="518"/>
      <c r="F57" s="518"/>
    </row>
    <row r="58" spans="4:6" s="145" customFormat="1" x14ac:dyDescent="0.2">
      <c r="D58" s="518"/>
      <c r="E58" s="518"/>
      <c r="F58" s="518"/>
    </row>
    <row r="59" spans="4:6" s="145" customFormat="1" x14ac:dyDescent="0.2">
      <c r="D59" s="518"/>
      <c r="E59" s="518"/>
      <c r="F59" s="518"/>
    </row>
    <row r="60" spans="4:6" s="145" customFormat="1" x14ac:dyDescent="0.2">
      <c r="D60" s="518"/>
      <c r="E60" s="518"/>
      <c r="F60" s="518"/>
    </row>
    <row r="61" spans="4:6" s="145" customFormat="1" x14ac:dyDescent="0.2">
      <c r="D61" s="518"/>
      <c r="E61" s="518"/>
      <c r="F61" s="518"/>
    </row>
    <row r="62" spans="4:6" s="145" customFormat="1" x14ac:dyDescent="0.2">
      <c r="D62" s="518"/>
      <c r="E62" s="518"/>
      <c r="F62" s="518"/>
    </row>
    <row r="63" spans="4:6" s="145" customFormat="1" x14ac:dyDescent="0.2">
      <c r="D63" s="518"/>
      <c r="E63" s="518"/>
      <c r="F63" s="518"/>
    </row>
    <row r="64" spans="4:6" s="145" customFormat="1" x14ac:dyDescent="0.2">
      <c r="D64" s="518"/>
      <c r="E64" s="518"/>
      <c r="F64" s="518"/>
    </row>
    <row r="65" spans="4:6" s="145" customFormat="1" x14ac:dyDescent="0.2">
      <c r="D65" s="518"/>
      <c r="E65" s="518"/>
      <c r="F65" s="518"/>
    </row>
    <row r="66" spans="4:6" s="145" customFormat="1" x14ac:dyDescent="0.2">
      <c r="D66" s="518"/>
      <c r="E66" s="518"/>
      <c r="F66" s="518"/>
    </row>
    <row r="67" spans="4:6" s="145" customFormat="1" x14ac:dyDescent="0.2">
      <c r="D67" s="518"/>
      <c r="E67" s="518"/>
      <c r="F67" s="518"/>
    </row>
    <row r="68" spans="4:6" s="145" customFormat="1" x14ac:dyDescent="0.2">
      <c r="D68" s="518"/>
      <c r="E68" s="518"/>
      <c r="F68" s="518"/>
    </row>
    <row r="69" spans="4:6" s="145" customFormat="1" x14ac:dyDescent="0.2">
      <c r="D69" s="518"/>
      <c r="E69" s="518"/>
      <c r="F69" s="518"/>
    </row>
    <row r="70" spans="4:6" s="145" customFormat="1" x14ac:dyDescent="0.2">
      <c r="D70" s="518"/>
      <c r="E70" s="518"/>
      <c r="F70" s="518"/>
    </row>
    <row r="71" spans="4:6" s="145" customFormat="1" x14ac:dyDescent="0.2">
      <c r="D71" s="518"/>
      <c r="E71" s="518"/>
      <c r="F71" s="518"/>
    </row>
    <row r="72" spans="4:6" s="145" customFormat="1" x14ac:dyDescent="0.2">
      <c r="D72" s="518"/>
      <c r="E72" s="518"/>
      <c r="F72" s="518"/>
    </row>
    <row r="73" spans="4:6" s="145" customFormat="1" x14ac:dyDescent="0.2">
      <c r="D73" s="518"/>
      <c r="E73" s="518"/>
      <c r="F73" s="518"/>
    </row>
    <row r="74" spans="4:6" s="145" customFormat="1" x14ac:dyDescent="0.2">
      <c r="D74" s="518"/>
      <c r="E74" s="518"/>
      <c r="F74" s="518"/>
    </row>
    <row r="75" spans="4:6" s="145" customFormat="1" x14ac:dyDescent="0.2">
      <c r="D75" s="518"/>
      <c r="E75" s="518"/>
      <c r="F75" s="518"/>
    </row>
    <row r="76" spans="4:6" s="145" customFormat="1" x14ac:dyDescent="0.2">
      <c r="D76" s="518"/>
      <c r="E76" s="518"/>
      <c r="F76" s="518"/>
    </row>
    <row r="77" spans="4:6" s="145" customFormat="1" x14ac:dyDescent="0.2">
      <c r="D77" s="518"/>
      <c r="E77" s="518"/>
      <c r="F77" s="518"/>
    </row>
    <row r="78" spans="4:6" s="145" customFormat="1" x14ac:dyDescent="0.2">
      <c r="D78" s="518"/>
      <c r="E78" s="518"/>
      <c r="F78" s="518"/>
    </row>
    <row r="79" spans="4:6" s="145" customFormat="1" x14ac:dyDescent="0.2">
      <c r="D79" s="518"/>
      <c r="E79" s="518"/>
      <c r="F79" s="518"/>
    </row>
    <row r="80" spans="4:6" s="145" customFormat="1" x14ac:dyDescent="0.2">
      <c r="D80" s="518"/>
      <c r="E80" s="518"/>
      <c r="F80" s="518"/>
    </row>
    <row r="81" spans="4:6" s="145" customFormat="1" x14ac:dyDescent="0.2">
      <c r="D81" s="518"/>
      <c r="E81" s="518"/>
      <c r="F81" s="518"/>
    </row>
    <row r="82" spans="4:6" s="145" customFormat="1" x14ac:dyDescent="0.2">
      <c r="D82" s="518"/>
      <c r="E82" s="518"/>
      <c r="F82" s="518"/>
    </row>
    <row r="83" spans="4:6" s="145" customFormat="1" x14ac:dyDescent="0.2">
      <c r="D83" s="518"/>
      <c r="E83" s="518"/>
      <c r="F83" s="518"/>
    </row>
    <row r="84" spans="4:6" s="145" customFormat="1" x14ac:dyDescent="0.2">
      <c r="D84" s="518"/>
      <c r="E84" s="518"/>
      <c r="F84" s="518"/>
    </row>
    <row r="85" spans="4:6" s="145" customFormat="1" x14ac:dyDescent="0.2">
      <c r="D85" s="518"/>
      <c r="E85" s="518"/>
      <c r="F85" s="518"/>
    </row>
    <row r="86" spans="4:6" s="145" customFormat="1" x14ac:dyDescent="0.2">
      <c r="D86" s="518"/>
      <c r="E86" s="518"/>
      <c r="F86" s="518"/>
    </row>
    <row r="87" spans="4:6" s="145" customFormat="1" x14ac:dyDescent="0.2">
      <c r="D87" s="518"/>
      <c r="E87" s="518"/>
      <c r="F87" s="518"/>
    </row>
    <row r="88" spans="4:6" s="145" customFormat="1" x14ac:dyDescent="0.2">
      <c r="D88" s="518"/>
      <c r="E88" s="518"/>
      <c r="F88" s="518"/>
    </row>
    <row r="89" spans="4:6" s="145" customFormat="1" x14ac:dyDescent="0.2">
      <c r="D89" s="518"/>
      <c r="E89" s="518"/>
      <c r="F89" s="518"/>
    </row>
    <row r="90" spans="4:6" s="145" customFormat="1" x14ac:dyDescent="0.2">
      <c r="D90" s="518"/>
      <c r="E90" s="518"/>
      <c r="F90" s="518"/>
    </row>
    <row r="91" spans="4:6" s="145" customFormat="1" x14ac:dyDescent="0.2">
      <c r="D91" s="518"/>
      <c r="E91" s="518"/>
      <c r="F91" s="518"/>
    </row>
    <row r="92" spans="4:6" s="145" customFormat="1" x14ac:dyDescent="0.2">
      <c r="D92" s="518"/>
      <c r="E92" s="518"/>
      <c r="F92" s="518"/>
    </row>
    <row r="93" spans="4:6" s="145" customFormat="1" x14ac:dyDescent="0.2">
      <c r="D93" s="518"/>
      <c r="E93" s="518"/>
      <c r="F93" s="518"/>
    </row>
    <row r="94" spans="4:6" s="145" customFormat="1" x14ac:dyDescent="0.2">
      <c r="D94" s="518"/>
      <c r="E94" s="518"/>
      <c r="F94" s="518"/>
    </row>
    <row r="95" spans="4:6" s="145" customFormat="1" x14ac:dyDescent="0.2">
      <c r="D95" s="518"/>
      <c r="E95" s="518"/>
      <c r="F95" s="518"/>
    </row>
    <row r="96" spans="4:6" s="145" customFormat="1" x14ac:dyDescent="0.2">
      <c r="D96" s="518"/>
      <c r="E96" s="518"/>
      <c r="F96" s="518"/>
    </row>
    <row r="97" spans="4:6" s="145" customFormat="1" x14ac:dyDescent="0.2">
      <c r="D97" s="518"/>
      <c r="E97" s="518"/>
      <c r="F97" s="518"/>
    </row>
    <row r="98" spans="4:6" s="145" customFormat="1" x14ac:dyDescent="0.2">
      <c r="D98" s="518"/>
      <c r="E98" s="518"/>
      <c r="F98" s="518"/>
    </row>
    <row r="99" spans="4:6" s="145" customFormat="1" x14ac:dyDescent="0.2">
      <c r="D99" s="518"/>
      <c r="E99" s="518"/>
      <c r="F99" s="518"/>
    </row>
    <row r="100" spans="4:6" s="145" customFormat="1" x14ac:dyDescent="0.2">
      <c r="D100" s="518"/>
      <c r="E100" s="518"/>
      <c r="F100" s="518"/>
    </row>
    <row r="101" spans="4:6" s="145" customFormat="1" x14ac:dyDescent="0.2">
      <c r="D101" s="518"/>
      <c r="E101" s="518"/>
      <c r="F101" s="518"/>
    </row>
    <row r="102" spans="4:6" s="145" customFormat="1" x14ac:dyDescent="0.2">
      <c r="D102" s="518"/>
      <c r="E102" s="518"/>
      <c r="F102" s="518"/>
    </row>
    <row r="103" spans="4:6" s="145" customFormat="1" x14ac:dyDescent="0.2">
      <c r="D103" s="518"/>
      <c r="E103" s="518"/>
      <c r="F103" s="518"/>
    </row>
    <row r="104" spans="4:6" s="145" customFormat="1" x14ac:dyDescent="0.2">
      <c r="D104" s="518"/>
      <c r="E104" s="518"/>
      <c r="F104" s="518"/>
    </row>
    <row r="105" spans="4:6" s="145" customFormat="1" x14ac:dyDescent="0.2">
      <c r="D105" s="518"/>
      <c r="E105" s="518"/>
      <c r="F105" s="518"/>
    </row>
    <row r="106" spans="4:6" s="145" customFormat="1" x14ac:dyDescent="0.2">
      <c r="D106" s="518"/>
      <c r="E106" s="518"/>
      <c r="F106" s="518"/>
    </row>
    <row r="107" spans="4:6" s="145" customFormat="1" x14ac:dyDescent="0.2">
      <c r="D107" s="518"/>
      <c r="E107" s="518"/>
      <c r="F107" s="518"/>
    </row>
    <row r="108" spans="4:6" s="145" customFormat="1" x14ac:dyDescent="0.2">
      <c r="D108" s="518"/>
      <c r="E108" s="518"/>
      <c r="F108" s="518"/>
    </row>
    <row r="109" spans="4:6" s="145" customFormat="1" x14ac:dyDescent="0.2">
      <c r="D109" s="518"/>
      <c r="E109" s="518"/>
      <c r="F109" s="518"/>
    </row>
    <row r="110" spans="4:6" s="145" customFormat="1" x14ac:dyDescent="0.2">
      <c r="D110" s="518"/>
      <c r="E110" s="518"/>
      <c r="F110" s="518"/>
    </row>
    <row r="111" spans="4:6" s="145" customFormat="1" x14ac:dyDescent="0.2">
      <c r="D111" s="518"/>
      <c r="E111" s="518"/>
      <c r="F111" s="518"/>
    </row>
    <row r="112" spans="4:6" s="145" customFormat="1" x14ac:dyDescent="0.2">
      <c r="D112" s="518"/>
      <c r="E112" s="518"/>
      <c r="F112" s="518"/>
    </row>
    <row r="113" spans="4:6" s="145" customFormat="1" x14ac:dyDescent="0.2">
      <c r="D113" s="518"/>
      <c r="E113" s="518"/>
      <c r="F113" s="518"/>
    </row>
    <row r="114" spans="4:6" s="145" customFormat="1" x14ac:dyDescent="0.2">
      <c r="D114" s="518"/>
      <c r="E114" s="518"/>
      <c r="F114" s="518"/>
    </row>
    <row r="115" spans="4:6" s="145" customFormat="1" x14ac:dyDescent="0.2">
      <c r="D115" s="518"/>
      <c r="E115" s="518"/>
      <c r="F115" s="518"/>
    </row>
    <row r="116" spans="4:6" s="145" customFormat="1" x14ac:dyDescent="0.2">
      <c r="D116" s="518"/>
      <c r="E116" s="518"/>
      <c r="F116" s="518"/>
    </row>
    <row r="117" spans="4:6" s="145" customFormat="1" x14ac:dyDescent="0.2">
      <c r="D117" s="518"/>
      <c r="E117" s="518"/>
      <c r="F117" s="518"/>
    </row>
    <row r="118" spans="4:6" s="145" customFormat="1" x14ac:dyDescent="0.2">
      <c r="D118" s="518"/>
      <c r="E118" s="518"/>
      <c r="F118" s="518"/>
    </row>
    <row r="119" spans="4:6" s="145" customFormat="1" x14ac:dyDescent="0.2">
      <c r="D119" s="518"/>
      <c r="E119" s="518"/>
      <c r="F119" s="518"/>
    </row>
    <row r="120" spans="4:6" s="145" customFormat="1" x14ac:dyDescent="0.2">
      <c r="D120" s="518"/>
      <c r="E120" s="518"/>
      <c r="F120" s="518"/>
    </row>
    <row r="121" spans="4:6" s="145" customFormat="1" x14ac:dyDescent="0.2">
      <c r="D121" s="518"/>
      <c r="E121" s="518"/>
      <c r="F121" s="518"/>
    </row>
    <row r="122" spans="4:6" s="145" customFormat="1" x14ac:dyDescent="0.2">
      <c r="D122" s="518"/>
      <c r="E122" s="518"/>
      <c r="F122" s="518"/>
    </row>
    <row r="123" spans="4:6" s="145" customFormat="1" x14ac:dyDescent="0.2">
      <c r="D123" s="518"/>
      <c r="E123" s="518"/>
      <c r="F123" s="518"/>
    </row>
    <row r="124" spans="4:6" s="145" customFormat="1" x14ac:dyDescent="0.2">
      <c r="D124" s="518"/>
      <c r="E124" s="518"/>
      <c r="F124" s="518"/>
    </row>
    <row r="125" spans="4:6" s="145" customFormat="1" x14ac:dyDescent="0.2">
      <c r="D125" s="518"/>
      <c r="E125" s="518"/>
      <c r="F125" s="518"/>
    </row>
    <row r="126" spans="4:6" s="145" customFormat="1" x14ac:dyDescent="0.2">
      <c r="D126" s="518"/>
      <c r="E126" s="518"/>
      <c r="F126" s="518"/>
    </row>
    <row r="127" spans="4:6" s="145" customFormat="1" x14ac:dyDescent="0.2">
      <c r="D127" s="518"/>
      <c r="E127" s="518"/>
      <c r="F127" s="518"/>
    </row>
    <row r="128" spans="4:6" s="145" customFormat="1" x14ac:dyDescent="0.2">
      <c r="D128" s="518"/>
      <c r="E128" s="518"/>
      <c r="F128" s="518"/>
    </row>
    <row r="129" spans="4:6" s="145" customFormat="1" x14ac:dyDescent="0.2">
      <c r="D129" s="518"/>
      <c r="E129" s="518"/>
      <c r="F129" s="518"/>
    </row>
    <row r="130" spans="4:6" s="145" customFormat="1" x14ac:dyDescent="0.2">
      <c r="D130" s="518"/>
      <c r="E130" s="518"/>
      <c r="F130" s="518"/>
    </row>
    <row r="131" spans="4:6" s="145" customFormat="1" x14ac:dyDescent="0.2">
      <c r="D131" s="518"/>
      <c r="E131" s="518"/>
      <c r="F131" s="518"/>
    </row>
    <row r="132" spans="4:6" s="145" customFormat="1" x14ac:dyDescent="0.2">
      <c r="D132" s="518"/>
      <c r="E132" s="518"/>
      <c r="F132" s="518"/>
    </row>
    <row r="133" spans="4:6" s="145" customFormat="1" x14ac:dyDescent="0.2">
      <c r="D133" s="518"/>
      <c r="E133" s="518"/>
      <c r="F133" s="518"/>
    </row>
    <row r="134" spans="4:6" s="145" customFormat="1" x14ac:dyDescent="0.2">
      <c r="D134" s="518"/>
      <c r="E134" s="518"/>
      <c r="F134" s="518"/>
    </row>
    <row r="135" spans="4:6" s="145" customFormat="1" x14ac:dyDescent="0.2">
      <c r="D135" s="518"/>
      <c r="E135" s="518"/>
      <c r="F135" s="518"/>
    </row>
    <row r="136" spans="4:6" s="145" customFormat="1" x14ac:dyDescent="0.2">
      <c r="D136" s="518"/>
      <c r="E136" s="518"/>
      <c r="F136" s="518"/>
    </row>
    <row r="137" spans="4:6" s="145" customFormat="1" x14ac:dyDescent="0.2">
      <c r="D137" s="518"/>
      <c r="E137" s="518"/>
      <c r="F137" s="518"/>
    </row>
    <row r="138" spans="4:6" s="145" customFormat="1" x14ac:dyDescent="0.2">
      <c r="D138" s="518"/>
      <c r="E138" s="518"/>
      <c r="F138" s="518"/>
    </row>
    <row r="139" spans="4:6" s="145" customFormat="1" x14ac:dyDescent="0.2">
      <c r="D139" s="518"/>
      <c r="E139" s="518"/>
      <c r="F139" s="518"/>
    </row>
    <row r="140" spans="4:6" s="145" customFormat="1" x14ac:dyDescent="0.2">
      <c r="D140" s="518"/>
      <c r="E140" s="518"/>
      <c r="F140" s="518"/>
    </row>
    <row r="141" spans="4:6" s="145" customFormat="1" x14ac:dyDescent="0.2">
      <c r="D141" s="518"/>
      <c r="E141" s="518"/>
      <c r="F141" s="518"/>
    </row>
    <row r="142" spans="4:6" s="145" customFormat="1" x14ac:dyDescent="0.2">
      <c r="D142" s="518"/>
      <c r="E142" s="518"/>
      <c r="F142" s="518"/>
    </row>
    <row r="143" spans="4:6" s="145" customFormat="1" x14ac:dyDescent="0.2"/>
    <row r="144" spans="4:6" s="145" customFormat="1" x14ac:dyDescent="0.2"/>
    <row r="145" s="145" customFormat="1" x14ac:dyDescent="0.2"/>
    <row r="146" s="145" customFormat="1" x14ac:dyDescent="0.2"/>
    <row r="147" s="145" customFormat="1" x14ac:dyDescent="0.2"/>
    <row r="148" s="145" customFormat="1" x14ac:dyDescent="0.2"/>
    <row r="149" s="145" customFormat="1" x14ac:dyDescent="0.2"/>
    <row r="150" s="145" customFormat="1" x14ac:dyDescent="0.2"/>
    <row r="151" s="145" customFormat="1" x14ac:dyDescent="0.2"/>
    <row r="152" s="145" customFormat="1" x14ac:dyDescent="0.2"/>
    <row r="153" s="145" customFormat="1" x14ac:dyDescent="0.2"/>
    <row r="154" s="145" customFormat="1" x14ac:dyDescent="0.2"/>
    <row r="155" s="145" customFormat="1" x14ac:dyDescent="0.2"/>
    <row r="156" s="145" customFormat="1" x14ac:dyDescent="0.2"/>
    <row r="157" s="145" customFormat="1" x14ac:dyDescent="0.2"/>
    <row r="158" s="145" customFormat="1" x14ac:dyDescent="0.2"/>
    <row r="159" s="145" customFormat="1" x14ac:dyDescent="0.2"/>
    <row r="160" s="145" customFormat="1" x14ac:dyDescent="0.2"/>
    <row r="161" s="145" customFormat="1" x14ac:dyDescent="0.2"/>
    <row r="162" s="145" customFormat="1" x14ac:dyDescent="0.2"/>
    <row r="163" s="145" customFormat="1" x14ac:dyDescent="0.2"/>
    <row r="164" s="145" customFormat="1" x14ac:dyDescent="0.2"/>
    <row r="165" s="145" customFormat="1" x14ac:dyDescent="0.2"/>
    <row r="166" s="145" customFormat="1" x14ac:dyDescent="0.2"/>
    <row r="167" s="145" customFormat="1" x14ac:dyDescent="0.2"/>
    <row r="168" s="145" customFormat="1" x14ac:dyDescent="0.2"/>
    <row r="169" s="145" customFormat="1" x14ac:dyDescent="0.2"/>
    <row r="170" s="145" customFormat="1" x14ac:dyDescent="0.2"/>
    <row r="171" s="145" customFormat="1" x14ac:dyDescent="0.2"/>
    <row r="172" s="145" customFormat="1" x14ac:dyDescent="0.2"/>
    <row r="173" s="145" customFormat="1" x14ac:dyDescent="0.2"/>
    <row r="174" s="145" customFormat="1" x14ac:dyDescent="0.2"/>
    <row r="175" s="145" customFormat="1" x14ac:dyDescent="0.2"/>
    <row r="176" s="145" customFormat="1" x14ac:dyDescent="0.2"/>
    <row r="177" s="145" customFormat="1" x14ac:dyDescent="0.2"/>
    <row r="178" s="145" customFormat="1" x14ac:dyDescent="0.2"/>
    <row r="179" s="145" customFormat="1" x14ac:dyDescent="0.2"/>
    <row r="180" s="145" customFormat="1" x14ac:dyDescent="0.2"/>
    <row r="181" s="145" customFormat="1" x14ac:dyDescent="0.2"/>
    <row r="182" s="145" customFormat="1" x14ac:dyDescent="0.2"/>
    <row r="183" s="145" customFormat="1" x14ac:dyDescent="0.2"/>
    <row r="184" s="145" customFormat="1" x14ac:dyDescent="0.2"/>
    <row r="185" s="145" customFormat="1" x14ac:dyDescent="0.2"/>
    <row r="186" s="145" customFormat="1" x14ac:dyDescent="0.2"/>
    <row r="187" s="145" customFormat="1" x14ac:dyDescent="0.2"/>
    <row r="188" s="145" customFormat="1" x14ac:dyDescent="0.2"/>
    <row r="189" s="145" customFormat="1" x14ac:dyDescent="0.2"/>
    <row r="190" s="145" customFormat="1" x14ac:dyDescent="0.2"/>
    <row r="191" s="145" customFormat="1" x14ac:dyDescent="0.2"/>
    <row r="192" s="145" customFormat="1" x14ac:dyDescent="0.2"/>
    <row r="193" s="145" customFormat="1" x14ac:dyDescent="0.2"/>
    <row r="194" s="145" customFormat="1" x14ac:dyDescent="0.2"/>
    <row r="195" s="145" customFormat="1" x14ac:dyDescent="0.2"/>
    <row r="196" s="145" customFormat="1" x14ac:dyDescent="0.2"/>
    <row r="197" s="145" customFormat="1" x14ac:dyDescent="0.2"/>
    <row r="198" s="145" customFormat="1" x14ac:dyDescent="0.2"/>
    <row r="199" s="145" customFormat="1" x14ac:dyDescent="0.2"/>
    <row r="200" s="145" customFormat="1" x14ac:dyDescent="0.2"/>
    <row r="201" s="145" customFormat="1" x14ac:dyDescent="0.2"/>
    <row r="202" s="145" customFormat="1" x14ac:dyDescent="0.2"/>
    <row r="203" s="145" customFormat="1" x14ac:dyDescent="0.2"/>
    <row r="204" s="145" customFormat="1" x14ac:dyDescent="0.2"/>
    <row r="205" s="145" customFormat="1" x14ac:dyDescent="0.2"/>
    <row r="206" s="145" customFormat="1" x14ac:dyDescent="0.2"/>
    <row r="207" s="145" customFormat="1" x14ac:dyDescent="0.2"/>
    <row r="208" s="145" customFormat="1" x14ac:dyDescent="0.2"/>
    <row r="209" s="145" customFormat="1" x14ac:dyDescent="0.2"/>
    <row r="210" s="145" customFormat="1" x14ac:dyDescent="0.2"/>
    <row r="211" s="145" customFormat="1" x14ac:dyDescent="0.2"/>
    <row r="212" s="145" customFormat="1" x14ac:dyDescent="0.2"/>
    <row r="213" s="145" customFormat="1" x14ac:dyDescent="0.2"/>
    <row r="214" s="145" customFormat="1" x14ac:dyDescent="0.2"/>
    <row r="215" s="145" customFormat="1" x14ac:dyDescent="0.2"/>
    <row r="216" s="145" customFormat="1" x14ac:dyDescent="0.2"/>
    <row r="217" s="145" customFormat="1" x14ac:dyDescent="0.2"/>
    <row r="218" s="145" customFormat="1" x14ac:dyDescent="0.2"/>
    <row r="219" s="145" customFormat="1" x14ac:dyDescent="0.2"/>
    <row r="220" s="145" customFormat="1" x14ac:dyDescent="0.2"/>
    <row r="221" s="145" customFormat="1" x14ac:dyDescent="0.2"/>
    <row r="222" s="145" customFormat="1" x14ac:dyDescent="0.2"/>
    <row r="223" s="145" customFormat="1" x14ac:dyDescent="0.2"/>
    <row r="224" s="145" customFormat="1" x14ac:dyDescent="0.2"/>
    <row r="225" s="145" customFormat="1" x14ac:dyDescent="0.2"/>
    <row r="226" s="145" customFormat="1" x14ac:dyDescent="0.2"/>
    <row r="227" s="145" customFormat="1" x14ac:dyDescent="0.2"/>
    <row r="228" s="145" customFormat="1" x14ac:dyDescent="0.2"/>
    <row r="229" s="145" customFormat="1" x14ac:dyDescent="0.2"/>
    <row r="230" s="145" customFormat="1" x14ac:dyDescent="0.2"/>
    <row r="231" s="145" customFormat="1" x14ac:dyDescent="0.2"/>
    <row r="232" s="145" customFormat="1" x14ac:dyDescent="0.2"/>
    <row r="233" s="145" customFormat="1" x14ac:dyDescent="0.2"/>
    <row r="234" s="145" customFormat="1" x14ac:dyDescent="0.2"/>
    <row r="235" s="145" customFormat="1" x14ac:dyDescent="0.2"/>
    <row r="236" s="145" customFormat="1" x14ac:dyDescent="0.2"/>
    <row r="237" s="145" customFormat="1" x14ac:dyDescent="0.2"/>
    <row r="238" s="145" customFormat="1" x14ac:dyDescent="0.2"/>
    <row r="239" s="145" customFormat="1" x14ac:dyDescent="0.2"/>
    <row r="240" s="145" customFormat="1" x14ac:dyDescent="0.2"/>
    <row r="241" s="145" customFormat="1" x14ac:dyDescent="0.2"/>
    <row r="242" s="145" customFormat="1" x14ac:dyDescent="0.2"/>
    <row r="243" s="145" customFormat="1" x14ac:dyDescent="0.2"/>
    <row r="244" s="145" customFormat="1" x14ac:dyDescent="0.2"/>
    <row r="245" s="145" customFormat="1" x14ac:dyDescent="0.2"/>
    <row r="246" s="145" customFormat="1" x14ac:dyDescent="0.2"/>
    <row r="247" s="145" customFormat="1" x14ac:dyDescent="0.2"/>
    <row r="248" s="145" customFormat="1" x14ac:dyDescent="0.2"/>
    <row r="249" s="145" customFormat="1" x14ac:dyDescent="0.2"/>
    <row r="250" s="145" customFormat="1" x14ac:dyDescent="0.2"/>
    <row r="251" s="145" customFormat="1" x14ac:dyDescent="0.2"/>
    <row r="252" s="145" customFormat="1" x14ac:dyDescent="0.2"/>
    <row r="253" s="145" customFormat="1" x14ac:dyDescent="0.2"/>
    <row r="254" s="145" customFormat="1" x14ac:dyDescent="0.2"/>
    <row r="255" s="145" customFormat="1" x14ac:dyDescent="0.2"/>
    <row r="256" s="145" customFormat="1" x14ac:dyDescent="0.2"/>
    <row r="257" s="145" customFormat="1" x14ac:dyDescent="0.2"/>
    <row r="258" s="145" customFormat="1" x14ac:dyDescent="0.2"/>
    <row r="259" s="145" customFormat="1" x14ac:dyDescent="0.2"/>
    <row r="260" s="145" customFormat="1" x14ac:dyDescent="0.2"/>
    <row r="261" s="145" customFormat="1" x14ac:dyDescent="0.2"/>
    <row r="262" s="145" customFormat="1" x14ac:dyDescent="0.2"/>
    <row r="263" s="145" customFormat="1" x14ac:dyDescent="0.2"/>
    <row r="264" s="145" customFormat="1" x14ac:dyDescent="0.2"/>
    <row r="265" s="145" customFormat="1" x14ac:dyDescent="0.2"/>
    <row r="266" s="145" customFormat="1" x14ac:dyDescent="0.2"/>
    <row r="267" s="145" customFormat="1" x14ac:dyDescent="0.2"/>
    <row r="268" s="145" customFormat="1" x14ac:dyDescent="0.2"/>
    <row r="269" s="145" customFormat="1" x14ac:dyDescent="0.2"/>
    <row r="270" s="145" customFormat="1" x14ac:dyDescent="0.2"/>
    <row r="271" s="145" customFormat="1" x14ac:dyDescent="0.2"/>
    <row r="272" s="145" customFormat="1" x14ac:dyDescent="0.2"/>
    <row r="273" s="145" customFormat="1" x14ac:dyDescent="0.2"/>
    <row r="274" s="145" customFormat="1" x14ac:dyDescent="0.2"/>
    <row r="275" s="145" customFormat="1" x14ac:dyDescent="0.2"/>
    <row r="276" s="145" customFormat="1" x14ac:dyDescent="0.2"/>
    <row r="277" s="145" customFormat="1" x14ac:dyDescent="0.2"/>
    <row r="278" s="145" customFormat="1" x14ac:dyDescent="0.2"/>
    <row r="279" s="145" customFormat="1" x14ac:dyDescent="0.2"/>
    <row r="280" s="145" customFormat="1" x14ac:dyDescent="0.2"/>
    <row r="281" s="145" customFormat="1" x14ac:dyDescent="0.2"/>
    <row r="282" s="145" customFormat="1" x14ac:dyDescent="0.2"/>
    <row r="283" s="145" customFormat="1" x14ac:dyDescent="0.2"/>
    <row r="284" s="145" customFormat="1" x14ac:dyDescent="0.2"/>
    <row r="285" s="145" customFormat="1" x14ac:dyDescent="0.2"/>
    <row r="286" s="145" customFormat="1" x14ac:dyDescent="0.2"/>
    <row r="287" s="145" customFormat="1" x14ac:dyDescent="0.2"/>
    <row r="288" s="145" customFormat="1" x14ac:dyDescent="0.2"/>
    <row r="289" s="145" customFormat="1" x14ac:dyDescent="0.2"/>
    <row r="290" s="145" customFormat="1" x14ac:dyDescent="0.2"/>
    <row r="291" s="145" customFormat="1" x14ac:dyDescent="0.2"/>
    <row r="292" s="145" customFormat="1" x14ac:dyDescent="0.2"/>
    <row r="293" s="145" customFormat="1" x14ac:dyDescent="0.2"/>
    <row r="294" s="145" customFormat="1" x14ac:dyDescent="0.2"/>
    <row r="295" s="145" customFormat="1" x14ac:dyDescent="0.2"/>
    <row r="296" s="145" customFormat="1" x14ac:dyDescent="0.2"/>
    <row r="297" s="145" customFormat="1" x14ac:dyDescent="0.2"/>
    <row r="298" s="145" customFormat="1" x14ac:dyDescent="0.2"/>
    <row r="299" s="145" customFormat="1" x14ac:dyDescent="0.2"/>
    <row r="300" s="145" customFormat="1" x14ac:dyDescent="0.2"/>
    <row r="301" s="145" customFormat="1" x14ac:dyDescent="0.2"/>
    <row r="302" s="145" customFormat="1" x14ac:dyDescent="0.2"/>
    <row r="303" s="145" customFormat="1" x14ac:dyDescent="0.2"/>
    <row r="304" s="145" customFormat="1" x14ac:dyDescent="0.2"/>
    <row r="305" s="145" customFormat="1" x14ac:dyDescent="0.2"/>
    <row r="306" s="145" customFormat="1" x14ac:dyDescent="0.2"/>
    <row r="307" s="145" customFormat="1" x14ac:dyDescent="0.2"/>
    <row r="308" s="145" customFormat="1" x14ac:dyDescent="0.2"/>
    <row r="309" s="145" customFormat="1" x14ac:dyDescent="0.2"/>
    <row r="310" s="145" customFormat="1" x14ac:dyDescent="0.2"/>
    <row r="311" s="145" customFormat="1" x14ac:dyDescent="0.2"/>
    <row r="312" s="145" customFormat="1" x14ac:dyDescent="0.2"/>
    <row r="313" s="145" customFormat="1" x14ac:dyDescent="0.2"/>
    <row r="314" s="145" customFormat="1" x14ac:dyDescent="0.2"/>
    <row r="315" s="145" customFormat="1" x14ac:dyDescent="0.2"/>
    <row r="316" s="145" customFormat="1" x14ac:dyDescent="0.2"/>
    <row r="317" s="145" customFormat="1" x14ac:dyDescent="0.2"/>
    <row r="318" s="145" customFormat="1" x14ac:dyDescent="0.2"/>
    <row r="319" s="145" customFormat="1" x14ac:dyDescent="0.2"/>
    <row r="320" s="145" customFormat="1" x14ac:dyDescent="0.2"/>
    <row r="321" s="145" customFormat="1" x14ac:dyDescent="0.2"/>
    <row r="322" s="145" customFormat="1" x14ac:dyDescent="0.2"/>
    <row r="323" s="145" customFormat="1" x14ac:dyDescent="0.2"/>
    <row r="324" s="145" customFormat="1" x14ac:dyDescent="0.2"/>
    <row r="325" s="145" customFormat="1" x14ac:dyDescent="0.2"/>
    <row r="326" s="145" customFormat="1" x14ac:dyDescent="0.2"/>
    <row r="327" s="145" customFormat="1" x14ac:dyDescent="0.2"/>
    <row r="328" s="145" customFormat="1" x14ac:dyDescent="0.2"/>
    <row r="329" s="145" customFormat="1" x14ac:dyDescent="0.2"/>
    <row r="330" s="145" customFormat="1" x14ac:dyDescent="0.2"/>
    <row r="331" s="145" customFormat="1" x14ac:dyDescent="0.2"/>
    <row r="332" s="145" customFormat="1" x14ac:dyDescent="0.2"/>
    <row r="333" s="145" customFormat="1" x14ac:dyDescent="0.2"/>
    <row r="334" s="145" customFormat="1" x14ac:dyDescent="0.2"/>
    <row r="335" s="145" customFormat="1" x14ac:dyDescent="0.2"/>
    <row r="336" s="145" customFormat="1" x14ac:dyDescent="0.2"/>
    <row r="337" s="145" customFormat="1" x14ac:dyDescent="0.2"/>
    <row r="338" s="145" customFormat="1" x14ac:dyDescent="0.2"/>
    <row r="339" s="145" customFormat="1" x14ac:dyDescent="0.2"/>
    <row r="340" s="145" customFormat="1" x14ac:dyDescent="0.2"/>
    <row r="341" s="145" customFormat="1" x14ac:dyDescent="0.2"/>
    <row r="342" s="145" customFormat="1" x14ac:dyDescent="0.2"/>
    <row r="343" s="145" customFormat="1" x14ac:dyDescent="0.2"/>
    <row r="344" s="145" customFormat="1" x14ac:dyDescent="0.2"/>
    <row r="345" s="145" customFormat="1" x14ac:dyDescent="0.2"/>
    <row r="346" s="145" customFormat="1" x14ac:dyDescent="0.2"/>
    <row r="347" s="145" customFormat="1" x14ac:dyDescent="0.2"/>
    <row r="348" s="145" customFormat="1" x14ac:dyDescent="0.2"/>
    <row r="349" s="145" customFormat="1" x14ac:dyDescent="0.2"/>
    <row r="350" s="145" customFormat="1" x14ac:dyDescent="0.2"/>
    <row r="351" s="145" customFormat="1" x14ac:dyDescent="0.2"/>
  </sheetData>
  <sheetProtection sheet="1" objects="1" scenarios="1"/>
  <mergeCells count="6">
    <mergeCell ref="F3:F4"/>
    <mergeCell ref="C3:C4"/>
    <mergeCell ref="A3:A4"/>
    <mergeCell ref="B3:B4"/>
    <mergeCell ref="D3:D4"/>
    <mergeCell ref="E3:E4"/>
  </mergeCells>
  <phoneticPr fontId="15" type="noConversion"/>
  <printOptions horizontalCentered="1"/>
  <pageMargins left="0.25" right="0.25" top="0.35" bottom="0.35" header="0.5" footer="0.25"/>
  <pageSetup orientation="landscape" r:id="rId1"/>
  <headerFooter alignWithMargins="0">
    <oddFooter>&amp;R&amp;"Arial,Bold"Employee Benefit Fund</oddFooter>
  </headerFooter>
  <customProperties>
    <customPr name="OrphanNamesChecke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F722"/>
  <sheetViews>
    <sheetView workbookViewId="0">
      <selection activeCell="A3" sqref="A3:D4"/>
    </sheetView>
  </sheetViews>
  <sheetFormatPr defaultColWidth="9.140625" defaultRowHeight="12.75" x14ac:dyDescent="0.2"/>
  <cols>
    <col min="1" max="1" width="4.5703125" style="125" customWidth="1"/>
    <col min="2" max="2" width="55.5703125" style="125" customWidth="1"/>
    <col min="3" max="3" width="8.5703125" style="125" customWidth="1"/>
    <col min="4" max="6" width="21.5703125" style="125" customWidth="1"/>
    <col min="7" max="16384" width="9.140625" style="125"/>
  </cols>
  <sheetData>
    <row r="1" spans="1:32" ht="13.5" thickBot="1" x14ac:dyDescent="0.25">
      <c r="A1" s="285" t="s">
        <v>13</v>
      </c>
      <c r="B1" s="285"/>
      <c r="C1" s="285"/>
      <c r="D1" s="285"/>
      <c r="E1" s="241" t="s">
        <v>205</v>
      </c>
      <c r="F1" s="286" t="str">
        <f>'Basic Data Input'!B7</f>
        <v>__-____</v>
      </c>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row>
    <row r="2" spans="1:32" ht="6" customHeight="1" thickBot="1" x14ac:dyDescent="0.25">
      <c r="A2" s="122"/>
      <c r="B2" s="122"/>
      <c r="C2" s="122"/>
      <c r="D2" s="122"/>
      <c r="E2" s="122"/>
      <c r="F2" s="122"/>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row>
    <row r="3" spans="1:32" ht="18" customHeight="1" x14ac:dyDescent="0.2">
      <c r="A3" s="899" t="s">
        <v>44</v>
      </c>
      <c r="B3" s="905" t="s">
        <v>141</v>
      </c>
      <c r="C3" s="903" t="s">
        <v>267</v>
      </c>
      <c r="D3" s="897" t="s">
        <v>761</v>
      </c>
      <c r="E3" s="897" t="s">
        <v>762</v>
      </c>
      <c r="F3" s="895" t="s">
        <v>763</v>
      </c>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row>
    <row r="4" spans="1:32" ht="18" customHeight="1" thickBot="1" x14ac:dyDescent="0.25">
      <c r="A4" s="900"/>
      <c r="B4" s="906"/>
      <c r="C4" s="904"/>
      <c r="D4" s="898"/>
      <c r="E4" s="898"/>
      <c r="F4" s="896"/>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row>
    <row r="5" spans="1:32" x14ac:dyDescent="0.2">
      <c r="A5" s="287">
        <f>ROWS(A$5:A5)</f>
        <v>1</v>
      </c>
      <c r="B5" s="288" t="s">
        <v>58</v>
      </c>
      <c r="C5" s="492"/>
      <c r="D5" s="493"/>
      <c r="E5" s="493"/>
      <c r="F5" s="494"/>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row>
    <row r="6" spans="1:32" x14ac:dyDescent="0.2">
      <c r="A6" s="287">
        <f>ROWS(A$5:A6)</f>
        <v>2</v>
      </c>
      <c r="B6" s="135" t="s">
        <v>142</v>
      </c>
      <c r="C6" s="136">
        <v>2330</v>
      </c>
      <c r="D6" s="174"/>
      <c r="E6" s="174"/>
      <c r="F6" s="17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row>
    <row r="7" spans="1:32" x14ac:dyDescent="0.2">
      <c r="A7" s="287">
        <f>ROWS(A$5:A7)</f>
        <v>3</v>
      </c>
      <c r="B7" s="135" t="s">
        <v>143</v>
      </c>
      <c r="C7" s="136">
        <v>820</v>
      </c>
      <c r="D7" s="174"/>
      <c r="E7" s="174"/>
      <c r="F7" s="17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row>
    <row r="8" spans="1:32" x14ac:dyDescent="0.2">
      <c r="A8" s="287">
        <f>ROWS(A$5:A8)</f>
        <v>4</v>
      </c>
      <c r="B8" s="12"/>
      <c r="C8" s="11"/>
      <c r="D8" s="174"/>
      <c r="E8" s="174"/>
      <c r="F8" s="17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row>
    <row r="9" spans="1:32" x14ac:dyDescent="0.2">
      <c r="A9" s="287">
        <f>ROWS(A$5:A9)</f>
        <v>5</v>
      </c>
      <c r="B9" s="12"/>
      <c r="C9" s="11"/>
      <c r="D9" s="174"/>
      <c r="E9" s="174"/>
      <c r="F9" s="17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row>
    <row r="10" spans="1:32" x14ac:dyDescent="0.2">
      <c r="A10" s="287">
        <f>ROWS(A$5:A10)</f>
        <v>6</v>
      </c>
      <c r="B10" s="12"/>
      <c r="C10" s="11"/>
      <c r="D10" s="174"/>
      <c r="E10" s="174"/>
      <c r="F10" s="17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row>
    <row r="11" spans="1:32" x14ac:dyDescent="0.2">
      <c r="A11" s="287">
        <f>ROWS(A$5:A11)</f>
        <v>7</v>
      </c>
      <c r="B11" s="135" t="s">
        <v>132</v>
      </c>
      <c r="C11" s="136" t="s">
        <v>578</v>
      </c>
      <c r="D11" s="174"/>
      <c r="E11" s="174"/>
      <c r="F11" s="17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row>
    <row r="12" spans="1:32" x14ac:dyDescent="0.2">
      <c r="A12" s="287">
        <f>ROWS(A$5:A12)</f>
        <v>8</v>
      </c>
      <c r="B12" s="135" t="s">
        <v>133</v>
      </c>
      <c r="C12" s="11"/>
      <c r="D12" s="289">
        <f>ROUND(SUM(D6:D11),2)</f>
        <v>0</v>
      </c>
      <c r="E12" s="289">
        <f>ROUND(SUM(E6:E11),2)</f>
        <v>0</v>
      </c>
      <c r="F12" s="49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row>
    <row r="13" spans="1:32" x14ac:dyDescent="0.2">
      <c r="A13" s="287">
        <f>ROWS(A$5:A13)</f>
        <v>9</v>
      </c>
      <c r="B13" s="290" t="s">
        <v>134</v>
      </c>
      <c r="C13" s="11"/>
      <c r="D13" s="497"/>
      <c r="E13" s="497"/>
      <c r="F13" s="291">
        <f>IF(SUM(F6:F11)&gt;D32,"Over Maximum Allowed",ROUND(SUM(F6:F11),2))</f>
        <v>0</v>
      </c>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row>
    <row r="14" spans="1:32" ht="13.5" thickBot="1" x14ac:dyDescent="0.25">
      <c r="A14" s="287">
        <f>ROWS(A$5:A14)</f>
        <v>10</v>
      </c>
      <c r="B14" s="308" t="s">
        <v>77</v>
      </c>
      <c r="C14" s="11"/>
      <c r="D14" s="497"/>
      <c r="E14" s="497"/>
      <c r="F14" s="291">
        <f>IF(F13&lt;&gt;F25,"Budget Not Balanced",F13)</f>
        <v>0</v>
      </c>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row>
    <row r="15" spans="1:32" x14ac:dyDescent="0.2">
      <c r="A15" s="293">
        <f>ROWS(A$5:A15)</f>
        <v>11</v>
      </c>
      <c r="B15" s="294" t="s">
        <v>260</v>
      </c>
      <c r="C15" s="498"/>
      <c r="D15" s="499"/>
      <c r="E15" s="499"/>
      <c r="F15" s="500"/>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row>
    <row r="16" spans="1:32" x14ac:dyDescent="0.2">
      <c r="A16" s="295">
        <f>ROWS(A$5:A16)</f>
        <v>12</v>
      </c>
      <c r="B16" s="296" t="s">
        <v>78</v>
      </c>
      <c r="C16" s="13"/>
      <c r="D16" s="167"/>
      <c r="E16" s="167"/>
      <c r="F16" s="168"/>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row>
    <row r="17" spans="1:32" x14ac:dyDescent="0.2">
      <c r="A17" s="295">
        <f>ROWS(A$5:A17)</f>
        <v>13</v>
      </c>
      <c r="B17" s="296" t="s">
        <v>79</v>
      </c>
      <c r="C17" s="13"/>
      <c r="D17" s="167"/>
      <c r="E17" s="167"/>
      <c r="F17" s="168"/>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row>
    <row r="18" spans="1:32" x14ac:dyDescent="0.2">
      <c r="A18" s="295">
        <f>ROWS(A$5:A18)</f>
        <v>14</v>
      </c>
      <c r="B18" s="296" t="s">
        <v>81</v>
      </c>
      <c r="C18" s="13"/>
      <c r="D18" s="297">
        <f>ROUND(SUM(D16:D17),2)</f>
        <v>0</v>
      </c>
      <c r="E18" s="297">
        <f>IF(SUM(E16:E17)&lt;&gt;D27,"Must = Col 1 Line 23",ROUND(SUM(E16:E17),2))</f>
        <v>0</v>
      </c>
      <c r="F18" s="298">
        <f>IF(SUM(F16:F17)&lt;&gt;E27,"Must = Col 2 Line 23",ROUND(SUM(F16:F17),2))</f>
        <v>0</v>
      </c>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row>
    <row r="19" spans="1:32" x14ac:dyDescent="0.2">
      <c r="A19" s="295">
        <f>ROWS(A$5:A19)</f>
        <v>15</v>
      </c>
      <c r="B19" s="299" t="s">
        <v>82</v>
      </c>
      <c r="C19" s="501"/>
      <c r="D19" s="484"/>
      <c r="E19" s="484"/>
      <c r="F19" s="483"/>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row>
    <row r="20" spans="1:32" x14ac:dyDescent="0.2">
      <c r="A20" s="295">
        <f>ROWS(A$5:A20)</f>
        <v>16</v>
      </c>
      <c r="B20" s="296" t="s">
        <v>91</v>
      </c>
      <c r="C20" s="299">
        <v>1510</v>
      </c>
      <c r="D20" s="167"/>
      <c r="E20" s="167"/>
      <c r="F20" s="168"/>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row>
    <row r="21" spans="1:32" x14ac:dyDescent="0.2">
      <c r="A21" s="295">
        <f>ROWS(A$5:A21)</f>
        <v>17</v>
      </c>
      <c r="B21" s="14"/>
      <c r="C21" s="13"/>
      <c r="D21" s="167"/>
      <c r="E21" s="167"/>
      <c r="F21" s="168"/>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row>
    <row r="22" spans="1:32" x14ac:dyDescent="0.2">
      <c r="A22" s="295">
        <f>ROWS(A$5:A22)</f>
        <v>18</v>
      </c>
      <c r="B22" s="299" t="s">
        <v>116</v>
      </c>
      <c r="C22" s="501"/>
      <c r="D22" s="484"/>
      <c r="E22" s="484"/>
      <c r="F22" s="483"/>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row>
    <row r="23" spans="1:32" x14ac:dyDescent="0.2">
      <c r="A23" s="295">
        <f>ROWS(A$5:A23)</f>
        <v>19</v>
      </c>
      <c r="B23" s="296" t="s">
        <v>135</v>
      </c>
      <c r="C23" s="299">
        <v>5200</v>
      </c>
      <c r="D23" s="167"/>
      <c r="E23" s="167"/>
      <c r="F23" s="168"/>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row>
    <row r="24" spans="1:32" x14ac:dyDescent="0.2">
      <c r="A24" s="295">
        <f>ROWS(A$5:A24)</f>
        <v>20</v>
      </c>
      <c r="B24" s="14"/>
      <c r="C24" s="13"/>
      <c r="D24" s="167"/>
      <c r="E24" s="167"/>
      <c r="F24" s="168"/>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row>
    <row r="25" spans="1:32" x14ac:dyDescent="0.2">
      <c r="A25" s="295">
        <f>ROWS(A$5:A25)</f>
        <v>21</v>
      </c>
      <c r="B25" s="296" t="s">
        <v>126</v>
      </c>
      <c r="C25" s="13"/>
      <c r="D25" s="248">
        <f>ROUND(SUM(D18:D24),2)</f>
        <v>0</v>
      </c>
      <c r="E25" s="248">
        <f>ROUND(SUM(E18:E24),2)</f>
        <v>0</v>
      </c>
      <c r="F25" s="249">
        <f>ROUND(SUM(F18:F24),2)</f>
        <v>0</v>
      </c>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row>
    <row r="26" spans="1:32" x14ac:dyDescent="0.2">
      <c r="A26" s="295">
        <f>ROWS(A$5:A26)</f>
        <v>22</v>
      </c>
      <c r="B26" s="296" t="s">
        <v>136</v>
      </c>
      <c r="C26" s="13"/>
      <c r="D26" s="248">
        <f>D12</f>
        <v>0</v>
      </c>
      <c r="E26" s="248">
        <f>E12</f>
        <v>0</v>
      </c>
      <c r="F26" s="483"/>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row>
    <row r="27" spans="1:32" ht="13.5" thickBot="1" x14ac:dyDescent="0.25">
      <c r="A27" s="300">
        <f>ROWS(A$5:A27)</f>
        <v>23</v>
      </c>
      <c r="B27" s="301" t="s">
        <v>128</v>
      </c>
      <c r="C27" s="15"/>
      <c r="D27" s="302">
        <f>ROUND(D25-D26,2)</f>
        <v>0</v>
      </c>
      <c r="E27" s="302">
        <f>ROUND(E25-E26,2)</f>
        <v>0</v>
      </c>
      <c r="F27" s="502"/>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row>
    <row r="28" spans="1:32" x14ac:dyDescent="0.2">
      <c r="A28" s="122"/>
      <c r="B28" s="122"/>
      <c r="C28" s="122"/>
      <c r="D28" s="303"/>
      <c r="E28" s="303"/>
      <c r="F28" s="303"/>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row>
    <row r="29" spans="1:32" x14ac:dyDescent="0.2">
      <c r="A29" s="122"/>
      <c r="B29" s="122"/>
      <c r="C29" s="122"/>
      <c r="D29" s="303"/>
      <c r="E29" s="303"/>
      <c r="F29" s="303"/>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row>
    <row r="30" spans="1:32" x14ac:dyDescent="0.2">
      <c r="A30" s="122"/>
      <c r="B30" s="122"/>
      <c r="C30" s="122"/>
      <c r="D30" s="303"/>
      <c r="E30" s="303"/>
      <c r="F30" s="303"/>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row>
    <row r="31" spans="1:32" x14ac:dyDescent="0.2">
      <c r="A31" s="122" t="s">
        <v>698</v>
      </c>
      <c r="B31" s="122"/>
      <c r="C31" s="122"/>
      <c r="D31" s="303"/>
      <c r="E31" s="303"/>
      <c r="F31" s="303"/>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row>
    <row r="32" spans="1:32" ht="21.95" customHeight="1" x14ac:dyDescent="0.2">
      <c r="A32" s="309"/>
      <c r="B32" s="310">
        <f>'General Fund'!F37</f>
        <v>0</v>
      </c>
      <c r="C32" s="311" t="s">
        <v>144</v>
      </c>
      <c r="D32" s="312">
        <f>ROUND(B32*0.05,2)</f>
        <v>0</v>
      </c>
      <c r="E32" s="312"/>
      <c r="F32" s="303"/>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row>
    <row r="33" spans="1:32" x14ac:dyDescent="0.2">
      <c r="A33" s="122"/>
      <c r="B33" s="122" t="s">
        <v>145</v>
      </c>
      <c r="C33" s="122"/>
      <c r="D33" s="303" t="s">
        <v>261</v>
      </c>
      <c r="E33" s="303"/>
      <c r="F33" s="303"/>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row>
    <row r="34" spans="1:32" x14ac:dyDescent="0.2">
      <c r="A34" s="122"/>
      <c r="B34" s="122" t="s">
        <v>497</v>
      </c>
      <c r="C34" s="122"/>
      <c r="D34" s="303"/>
      <c r="E34" s="303"/>
      <c r="F34" s="303"/>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row>
    <row r="35" spans="1:32" x14ac:dyDescent="0.2">
      <c r="A35" s="122"/>
      <c r="B35" s="122"/>
      <c r="C35" s="122"/>
      <c r="D35" s="303"/>
      <c r="E35" s="303"/>
      <c r="F35" s="303"/>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row>
    <row r="36" spans="1:32" x14ac:dyDescent="0.2">
      <c r="A36" s="304" t="s">
        <v>146</v>
      </c>
      <c r="B36" s="122"/>
      <c r="C36" s="122"/>
      <c r="D36" s="303"/>
      <c r="E36" s="303"/>
      <c r="F36" s="303"/>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row>
    <row r="37" spans="1:32" ht="6" hidden="1" customHeight="1" x14ac:dyDescent="0.2">
      <c r="A37" s="122"/>
      <c r="B37" s="122"/>
      <c r="C37" s="122"/>
      <c r="D37" s="303"/>
      <c r="E37" s="303"/>
      <c r="F37" s="303"/>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row>
    <row r="38" spans="1:32" hidden="1" x14ac:dyDescent="0.2">
      <c r="A38" s="122" t="s">
        <v>138</v>
      </c>
      <c r="B38" s="122"/>
      <c r="C38" s="122"/>
      <c r="D38" s="303"/>
      <c r="E38" s="303"/>
      <c r="F38" s="306"/>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row>
    <row r="39" spans="1:32" s="145" customFormat="1" x14ac:dyDescent="0.2">
      <c r="D39" s="518"/>
      <c r="E39" s="518"/>
      <c r="F39" s="518"/>
    </row>
    <row r="40" spans="1:32" s="145" customFormat="1" x14ac:dyDescent="0.2">
      <c r="D40" s="518"/>
      <c r="E40" s="518"/>
      <c r="F40" s="518"/>
    </row>
    <row r="41" spans="1:32" s="145" customFormat="1" x14ac:dyDescent="0.2">
      <c r="D41" s="518"/>
      <c r="E41" s="518"/>
      <c r="F41" s="518"/>
    </row>
    <row r="42" spans="1:32" s="145" customFormat="1" x14ac:dyDescent="0.2">
      <c r="D42" s="518"/>
      <c r="E42" s="518"/>
      <c r="F42" s="518"/>
    </row>
    <row r="43" spans="1:32" s="145" customFormat="1" x14ac:dyDescent="0.2">
      <c r="D43" s="518"/>
      <c r="E43" s="518"/>
      <c r="F43" s="518"/>
    </row>
    <row r="44" spans="1:32" s="145" customFormat="1" x14ac:dyDescent="0.2">
      <c r="D44" s="518"/>
      <c r="E44" s="518"/>
      <c r="F44" s="518"/>
    </row>
    <row r="45" spans="1:32" s="145" customFormat="1" x14ac:dyDescent="0.2">
      <c r="D45" s="518"/>
      <c r="E45" s="518"/>
      <c r="F45" s="518"/>
    </row>
    <row r="46" spans="1:32" s="145" customFormat="1" x14ac:dyDescent="0.2">
      <c r="D46" s="518"/>
      <c r="E46" s="518"/>
      <c r="F46" s="518"/>
    </row>
    <row r="47" spans="1:32" s="145" customFormat="1" x14ac:dyDescent="0.2">
      <c r="D47" s="518"/>
      <c r="E47" s="518"/>
      <c r="F47" s="518"/>
    </row>
    <row r="48" spans="1:32" s="145" customFormat="1" x14ac:dyDescent="0.2">
      <c r="D48" s="518"/>
      <c r="E48" s="518"/>
      <c r="F48" s="518"/>
    </row>
    <row r="49" spans="4:6" s="145" customFormat="1" x14ac:dyDescent="0.2">
      <c r="D49" s="518"/>
      <c r="E49" s="518"/>
      <c r="F49" s="518"/>
    </row>
    <row r="50" spans="4:6" s="145" customFormat="1" x14ac:dyDescent="0.2">
      <c r="D50" s="518"/>
      <c r="E50" s="518"/>
      <c r="F50" s="518"/>
    </row>
    <row r="51" spans="4:6" s="145" customFormat="1" x14ac:dyDescent="0.2">
      <c r="D51" s="518"/>
      <c r="E51" s="518"/>
      <c r="F51" s="518"/>
    </row>
    <row r="52" spans="4:6" s="145" customFormat="1" x14ac:dyDescent="0.2">
      <c r="D52" s="518"/>
      <c r="E52" s="518"/>
      <c r="F52" s="518"/>
    </row>
    <row r="53" spans="4:6" s="145" customFormat="1" x14ac:dyDescent="0.2">
      <c r="D53" s="518"/>
      <c r="E53" s="518"/>
      <c r="F53" s="518"/>
    </row>
    <row r="54" spans="4:6" s="145" customFormat="1" x14ac:dyDescent="0.2">
      <c r="D54" s="518"/>
      <c r="E54" s="518"/>
      <c r="F54" s="518"/>
    </row>
    <row r="55" spans="4:6" s="145" customFormat="1" x14ac:dyDescent="0.2">
      <c r="D55" s="518"/>
      <c r="E55" s="518"/>
      <c r="F55" s="518"/>
    </row>
    <row r="56" spans="4:6" s="145" customFormat="1" x14ac:dyDescent="0.2">
      <c r="D56" s="518"/>
      <c r="E56" s="518"/>
      <c r="F56" s="518"/>
    </row>
    <row r="57" spans="4:6" s="145" customFormat="1" x14ac:dyDescent="0.2">
      <c r="D57" s="518"/>
      <c r="E57" s="518"/>
      <c r="F57" s="518"/>
    </row>
    <row r="58" spans="4:6" s="145" customFormat="1" x14ac:dyDescent="0.2">
      <c r="D58" s="518"/>
      <c r="E58" s="518"/>
      <c r="F58" s="518"/>
    </row>
    <row r="59" spans="4:6" s="145" customFormat="1" x14ac:dyDescent="0.2">
      <c r="D59" s="518"/>
      <c r="E59" s="518"/>
      <c r="F59" s="518"/>
    </row>
    <row r="60" spans="4:6" s="145" customFormat="1" x14ac:dyDescent="0.2">
      <c r="D60" s="518"/>
      <c r="E60" s="518"/>
      <c r="F60" s="518"/>
    </row>
    <row r="61" spans="4:6" s="145" customFormat="1" x14ac:dyDescent="0.2">
      <c r="D61" s="518"/>
      <c r="E61" s="518"/>
      <c r="F61" s="518"/>
    </row>
    <row r="62" spans="4:6" s="145" customFormat="1" x14ac:dyDescent="0.2">
      <c r="D62" s="518"/>
      <c r="E62" s="518"/>
      <c r="F62" s="518"/>
    </row>
    <row r="63" spans="4:6" s="145" customFormat="1" x14ac:dyDescent="0.2">
      <c r="D63" s="518"/>
      <c r="E63" s="518"/>
      <c r="F63" s="518"/>
    </row>
    <row r="64" spans="4:6" s="145" customFormat="1" x14ac:dyDescent="0.2">
      <c r="D64" s="518"/>
      <c r="E64" s="518"/>
      <c r="F64" s="518"/>
    </row>
    <row r="65" spans="4:6" s="145" customFormat="1" x14ac:dyDescent="0.2">
      <c r="D65" s="518"/>
      <c r="E65" s="518"/>
      <c r="F65" s="518"/>
    </row>
    <row r="66" spans="4:6" s="145" customFormat="1" x14ac:dyDescent="0.2">
      <c r="D66" s="518"/>
      <c r="E66" s="518"/>
      <c r="F66" s="518"/>
    </row>
    <row r="67" spans="4:6" s="145" customFormat="1" x14ac:dyDescent="0.2">
      <c r="D67" s="518"/>
      <c r="E67" s="518"/>
      <c r="F67" s="518"/>
    </row>
    <row r="68" spans="4:6" s="145" customFormat="1" x14ac:dyDescent="0.2">
      <c r="D68" s="518"/>
      <c r="E68" s="518"/>
      <c r="F68" s="518"/>
    </row>
    <row r="69" spans="4:6" s="145" customFormat="1" x14ac:dyDescent="0.2">
      <c r="D69" s="518"/>
      <c r="E69" s="518"/>
      <c r="F69" s="518"/>
    </row>
    <row r="70" spans="4:6" s="145" customFormat="1" x14ac:dyDescent="0.2">
      <c r="D70" s="518"/>
      <c r="E70" s="518"/>
      <c r="F70" s="518"/>
    </row>
    <row r="71" spans="4:6" s="145" customFormat="1" x14ac:dyDescent="0.2">
      <c r="D71" s="518"/>
      <c r="E71" s="518"/>
      <c r="F71" s="518"/>
    </row>
    <row r="72" spans="4:6" s="145" customFormat="1" x14ac:dyDescent="0.2">
      <c r="D72" s="518"/>
      <c r="E72" s="518"/>
      <c r="F72" s="518"/>
    </row>
    <row r="73" spans="4:6" s="145" customFormat="1" x14ac:dyDescent="0.2">
      <c r="D73" s="518"/>
      <c r="E73" s="518"/>
      <c r="F73" s="518"/>
    </row>
    <row r="74" spans="4:6" s="145" customFormat="1" x14ac:dyDescent="0.2">
      <c r="D74" s="518"/>
      <c r="E74" s="518"/>
      <c r="F74" s="518"/>
    </row>
    <row r="75" spans="4:6" s="145" customFormat="1" x14ac:dyDescent="0.2">
      <c r="D75" s="518"/>
      <c r="E75" s="518"/>
      <c r="F75" s="518"/>
    </row>
    <row r="76" spans="4:6" s="145" customFormat="1" x14ac:dyDescent="0.2">
      <c r="D76" s="518"/>
      <c r="E76" s="518"/>
      <c r="F76" s="518"/>
    </row>
    <row r="77" spans="4:6" s="145" customFormat="1" x14ac:dyDescent="0.2">
      <c r="D77" s="518"/>
      <c r="E77" s="518"/>
      <c r="F77" s="518"/>
    </row>
    <row r="78" spans="4:6" s="145" customFormat="1" x14ac:dyDescent="0.2">
      <c r="D78" s="518"/>
      <c r="E78" s="518"/>
      <c r="F78" s="518"/>
    </row>
    <row r="79" spans="4:6" s="145" customFormat="1" x14ac:dyDescent="0.2">
      <c r="D79" s="518"/>
      <c r="E79" s="518"/>
      <c r="F79" s="518"/>
    </row>
    <row r="80" spans="4:6" s="145" customFormat="1" x14ac:dyDescent="0.2">
      <c r="D80" s="518"/>
      <c r="E80" s="518"/>
      <c r="F80" s="518"/>
    </row>
    <row r="81" spans="4:6" s="145" customFormat="1" x14ac:dyDescent="0.2">
      <c r="D81" s="518"/>
      <c r="E81" s="518"/>
      <c r="F81" s="518"/>
    </row>
    <row r="82" spans="4:6" s="145" customFormat="1" x14ac:dyDescent="0.2">
      <c r="D82" s="518"/>
      <c r="E82" s="518"/>
      <c r="F82" s="518"/>
    </row>
    <row r="83" spans="4:6" s="145" customFormat="1" x14ac:dyDescent="0.2">
      <c r="D83" s="518"/>
      <c r="E83" s="518"/>
      <c r="F83" s="518"/>
    </row>
    <row r="84" spans="4:6" s="145" customFormat="1" x14ac:dyDescent="0.2">
      <c r="D84" s="518"/>
      <c r="E84" s="518"/>
      <c r="F84" s="518"/>
    </row>
    <row r="85" spans="4:6" s="145" customFormat="1" x14ac:dyDescent="0.2">
      <c r="D85" s="518"/>
      <c r="E85" s="518"/>
      <c r="F85" s="518"/>
    </row>
    <row r="86" spans="4:6" s="145" customFormat="1" x14ac:dyDescent="0.2">
      <c r="D86" s="518"/>
      <c r="E86" s="518"/>
      <c r="F86" s="518"/>
    </row>
    <row r="87" spans="4:6" s="145" customFormat="1" x14ac:dyDescent="0.2">
      <c r="D87" s="518"/>
      <c r="E87" s="518"/>
      <c r="F87" s="518"/>
    </row>
    <row r="88" spans="4:6" s="145" customFormat="1" x14ac:dyDescent="0.2">
      <c r="D88" s="518"/>
      <c r="E88" s="518"/>
      <c r="F88" s="518"/>
    </row>
    <row r="89" spans="4:6" s="145" customFormat="1" x14ac:dyDescent="0.2">
      <c r="D89" s="518"/>
      <c r="E89" s="518"/>
      <c r="F89" s="518"/>
    </row>
    <row r="90" spans="4:6" s="145" customFormat="1" x14ac:dyDescent="0.2">
      <c r="D90" s="518"/>
      <c r="E90" s="518"/>
      <c r="F90" s="518"/>
    </row>
    <row r="91" spans="4:6" s="145" customFormat="1" x14ac:dyDescent="0.2">
      <c r="D91" s="518"/>
      <c r="E91" s="518"/>
      <c r="F91" s="518"/>
    </row>
    <row r="92" spans="4:6" s="145" customFormat="1" x14ac:dyDescent="0.2">
      <c r="D92" s="518"/>
      <c r="E92" s="518"/>
      <c r="F92" s="518"/>
    </row>
    <row r="93" spans="4:6" s="145" customFormat="1" x14ac:dyDescent="0.2">
      <c r="D93" s="518"/>
      <c r="E93" s="518"/>
      <c r="F93" s="518"/>
    </row>
    <row r="94" spans="4:6" s="145" customFormat="1" x14ac:dyDescent="0.2">
      <c r="D94" s="518"/>
      <c r="E94" s="518"/>
      <c r="F94" s="518"/>
    </row>
    <row r="95" spans="4:6" s="145" customFormat="1" x14ac:dyDescent="0.2">
      <c r="D95" s="518"/>
      <c r="E95" s="518"/>
      <c r="F95" s="518"/>
    </row>
    <row r="96" spans="4:6" s="145" customFormat="1" x14ac:dyDescent="0.2">
      <c r="D96" s="518"/>
      <c r="E96" s="518"/>
      <c r="F96" s="518"/>
    </row>
    <row r="97" spans="4:6" s="145" customFormat="1" x14ac:dyDescent="0.2">
      <c r="D97" s="518"/>
      <c r="E97" s="518"/>
      <c r="F97" s="518"/>
    </row>
    <row r="98" spans="4:6" s="145" customFormat="1" x14ac:dyDescent="0.2">
      <c r="D98" s="518"/>
      <c r="E98" s="518"/>
      <c r="F98" s="518"/>
    </row>
    <row r="99" spans="4:6" s="145" customFormat="1" x14ac:dyDescent="0.2">
      <c r="D99" s="518"/>
      <c r="E99" s="518"/>
      <c r="F99" s="518"/>
    </row>
    <row r="100" spans="4:6" s="145" customFormat="1" x14ac:dyDescent="0.2">
      <c r="D100" s="518"/>
      <c r="E100" s="518"/>
      <c r="F100" s="518"/>
    </row>
    <row r="101" spans="4:6" s="145" customFormat="1" x14ac:dyDescent="0.2">
      <c r="D101" s="518"/>
      <c r="E101" s="518"/>
      <c r="F101" s="518"/>
    </row>
    <row r="102" spans="4:6" s="145" customFormat="1" x14ac:dyDescent="0.2">
      <c r="D102" s="518"/>
      <c r="E102" s="518"/>
      <c r="F102" s="518"/>
    </row>
    <row r="103" spans="4:6" s="145" customFormat="1" x14ac:dyDescent="0.2">
      <c r="D103" s="518"/>
      <c r="E103" s="518"/>
      <c r="F103" s="518"/>
    </row>
    <row r="104" spans="4:6" s="145" customFormat="1" x14ac:dyDescent="0.2">
      <c r="D104" s="518"/>
      <c r="E104" s="518"/>
      <c r="F104" s="518"/>
    </row>
    <row r="105" spans="4:6" s="145" customFormat="1" x14ac:dyDescent="0.2">
      <c r="D105" s="518"/>
      <c r="E105" s="518"/>
      <c r="F105" s="518"/>
    </row>
    <row r="106" spans="4:6" s="145" customFormat="1" x14ac:dyDescent="0.2">
      <c r="D106" s="518"/>
      <c r="E106" s="518"/>
      <c r="F106" s="518"/>
    </row>
    <row r="107" spans="4:6" s="145" customFormat="1" x14ac:dyDescent="0.2">
      <c r="D107" s="518"/>
      <c r="E107" s="518"/>
      <c r="F107" s="518"/>
    </row>
    <row r="108" spans="4:6" s="145" customFormat="1" x14ac:dyDescent="0.2">
      <c r="D108" s="518"/>
      <c r="E108" s="518"/>
      <c r="F108" s="518"/>
    </row>
    <row r="109" spans="4:6" s="145" customFormat="1" x14ac:dyDescent="0.2">
      <c r="D109" s="518"/>
      <c r="E109" s="518"/>
      <c r="F109" s="518"/>
    </row>
    <row r="110" spans="4:6" s="145" customFormat="1" x14ac:dyDescent="0.2">
      <c r="D110" s="518"/>
      <c r="E110" s="518"/>
      <c r="F110" s="518"/>
    </row>
    <row r="111" spans="4:6" s="145" customFormat="1" x14ac:dyDescent="0.2">
      <c r="D111" s="518"/>
      <c r="E111" s="518"/>
      <c r="F111" s="518"/>
    </row>
    <row r="112" spans="4:6" s="145" customFormat="1" x14ac:dyDescent="0.2">
      <c r="D112" s="518"/>
      <c r="E112" s="518"/>
      <c r="F112" s="518"/>
    </row>
    <row r="113" spans="4:6" s="145" customFormat="1" x14ac:dyDescent="0.2">
      <c r="D113" s="518"/>
      <c r="E113" s="518"/>
      <c r="F113" s="518"/>
    </row>
    <row r="114" spans="4:6" s="145" customFormat="1" x14ac:dyDescent="0.2">
      <c r="D114" s="518"/>
      <c r="E114" s="518"/>
      <c r="F114" s="518"/>
    </row>
    <row r="115" spans="4:6" s="145" customFormat="1" x14ac:dyDescent="0.2">
      <c r="D115" s="518"/>
      <c r="E115" s="518"/>
      <c r="F115" s="518"/>
    </row>
    <row r="116" spans="4:6" s="145" customFormat="1" x14ac:dyDescent="0.2">
      <c r="D116" s="518"/>
      <c r="E116" s="518"/>
      <c r="F116" s="518"/>
    </row>
    <row r="117" spans="4:6" s="145" customFormat="1" x14ac:dyDescent="0.2">
      <c r="D117" s="518"/>
      <c r="E117" s="518"/>
      <c r="F117" s="518"/>
    </row>
    <row r="118" spans="4:6" s="145" customFormat="1" x14ac:dyDescent="0.2">
      <c r="D118" s="518"/>
      <c r="E118" s="518"/>
      <c r="F118" s="518"/>
    </row>
    <row r="119" spans="4:6" s="145" customFormat="1" x14ac:dyDescent="0.2">
      <c r="D119" s="518"/>
      <c r="E119" s="518"/>
      <c r="F119" s="518"/>
    </row>
    <row r="120" spans="4:6" s="145" customFormat="1" x14ac:dyDescent="0.2">
      <c r="D120" s="518"/>
      <c r="E120" s="518"/>
      <c r="F120" s="518"/>
    </row>
    <row r="121" spans="4:6" s="145" customFormat="1" x14ac:dyDescent="0.2">
      <c r="D121" s="518"/>
      <c r="E121" s="518"/>
      <c r="F121" s="518"/>
    </row>
    <row r="122" spans="4:6" s="145" customFormat="1" x14ac:dyDescent="0.2">
      <c r="D122" s="518"/>
      <c r="E122" s="518"/>
      <c r="F122" s="518"/>
    </row>
    <row r="123" spans="4:6" s="145" customFormat="1" x14ac:dyDescent="0.2">
      <c r="D123" s="518"/>
      <c r="E123" s="518"/>
      <c r="F123" s="518"/>
    </row>
    <row r="124" spans="4:6" s="145" customFormat="1" x14ac:dyDescent="0.2">
      <c r="D124" s="518"/>
      <c r="E124" s="518"/>
      <c r="F124" s="518"/>
    </row>
    <row r="125" spans="4:6" s="145" customFormat="1" x14ac:dyDescent="0.2">
      <c r="D125" s="518"/>
      <c r="E125" s="518"/>
      <c r="F125" s="518"/>
    </row>
    <row r="126" spans="4:6" s="145" customFormat="1" x14ac:dyDescent="0.2">
      <c r="D126" s="518"/>
      <c r="E126" s="518"/>
      <c r="F126" s="518"/>
    </row>
    <row r="127" spans="4:6" s="145" customFormat="1" x14ac:dyDescent="0.2">
      <c r="D127" s="518"/>
      <c r="E127" s="518"/>
      <c r="F127" s="518"/>
    </row>
    <row r="128" spans="4:6" s="145" customFormat="1" x14ac:dyDescent="0.2">
      <c r="D128" s="518"/>
      <c r="E128" s="518"/>
      <c r="F128" s="518"/>
    </row>
    <row r="129" spans="4:6" s="145" customFormat="1" x14ac:dyDescent="0.2">
      <c r="D129" s="518"/>
      <c r="E129" s="518"/>
      <c r="F129" s="518"/>
    </row>
    <row r="130" spans="4:6" s="145" customFormat="1" x14ac:dyDescent="0.2">
      <c r="D130" s="518"/>
      <c r="E130" s="518"/>
      <c r="F130" s="518"/>
    </row>
    <row r="131" spans="4:6" s="145" customFormat="1" x14ac:dyDescent="0.2">
      <c r="D131" s="518"/>
      <c r="E131" s="518"/>
      <c r="F131" s="518"/>
    </row>
    <row r="132" spans="4:6" s="145" customFormat="1" x14ac:dyDescent="0.2">
      <c r="D132" s="518"/>
      <c r="E132" s="518"/>
      <c r="F132" s="518"/>
    </row>
    <row r="133" spans="4:6" s="145" customFormat="1" x14ac:dyDescent="0.2">
      <c r="D133" s="518"/>
      <c r="E133" s="518"/>
      <c r="F133" s="518"/>
    </row>
    <row r="134" spans="4:6" s="145" customFormat="1" x14ac:dyDescent="0.2">
      <c r="D134" s="518"/>
      <c r="E134" s="518"/>
      <c r="F134" s="518"/>
    </row>
    <row r="135" spans="4:6" s="145" customFormat="1" x14ac:dyDescent="0.2">
      <c r="D135" s="518"/>
      <c r="E135" s="518"/>
      <c r="F135" s="518"/>
    </row>
    <row r="136" spans="4:6" s="145" customFormat="1" x14ac:dyDescent="0.2">
      <c r="D136" s="518"/>
      <c r="E136" s="518"/>
      <c r="F136" s="518"/>
    </row>
    <row r="137" spans="4:6" s="145" customFormat="1" x14ac:dyDescent="0.2">
      <c r="D137" s="518"/>
      <c r="E137" s="518"/>
      <c r="F137" s="518"/>
    </row>
    <row r="138" spans="4:6" s="145" customFormat="1" x14ac:dyDescent="0.2">
      <c r="D138" s="518"/>
      <c r="E138" s="518"/>
      <c r="F138" s="518"/>
    </row>
    <row r="139" spans="4:6" s="145" customFormat="1" x14ac:dyDescent="0.2">
      <c r="D139" s="518"/>
      <c r="E139" s="518"/>
      <c r="F139" s="518"/>
    </row>
    <row r="140" spans="4:6" s="145" customFormat="1" x14ac:dyDescent="0.2">
      <c r="D140" s="518"/>
      <c r="E140" s="518"/>
      <c r="F140" s="518"/>
    </row>
    <row r="141" spans="4:6" s="145" customFormat="1" x14ac:dyDescent="0.2">
      <c r="D141" s="518"/>
      <c r="E141" s="518"/>
      <c r="F141" s="518"/>
    </row>
    <row r="142" spans="4:6" s="145" customFormat="1" x14ac:dyDescent="0.2">
      <c r="D142" s="518"/>
      <c r="E142" s="518"/>
      <c r="F142" s="518"/>
    </row>
    <row r="143" spans="4:6" s="145" customFormat="1" x14ac:dyDescent="0.2"/>
    <row r="144" spans="4:6" s="145" customFormat="1" x14ac:dyDescent="0.2"/>
    <row r="145" s="145" customFormat="1" x14ac:dyDescent="0.2"/>
    <row r="146" s="145" customFormat="1" x14ac:dyDescent="0.2"/>
    <row r="147" s="145" customFormat="1" x14ac:dyDescent="0.2"/>
    <row r="148" s="145" customFormat="1" x14ac:dyDescent="0.2"/>
    <row r="149" s="145" customFormat="1" x14ac:dyDescent="0.2"/>
    <row r="150" s="145" customFormat="1" x14ac:dyDescent="0.2"/>
    <row r="151" s="145" customFormat="1" x14ac:dyDescent="0.2"/>
    <row r="152" s="145" customFormat="1" x14ac:dyDescent="0.2"/>
    <row r="153" s="145" customFormat="1" x14ac:dyDescent="0.2"/>
    <row r="154" s="145" customFormat="1" x14ac:dyDescent="0.2"/>
    <row r="155" s="145" customFormat="1" x14ac:dyDescent="0.2"/>
    <row r="156" s="145" customFormat="1" x14ac:dyDescent="0.2"/>
    <row r="157" s="145" customFormat="1" x14ac:dyDescent="0.2"/>
    <row r="158" s="145" customFormat="1" x14ac:dyDescent="0.2"/>
    <row r="159" s="145" customFormat="1" x14ac:dyDescent="0.2"/>
    <row r="160" s="145" customFormat="1" x14ac:dyDescent="0.2"/>
    <row r="161" s="145" customFormat="1" x14ac:dyDescent="0.2"/>
    <row r="162" s="145" customFormat="1" x14ac:dyDescent="0.2"/>
    <row r="163" s="145" customFormat="1" x14ac:dyDescent="0.2"/>
    <row r="164" s="145" customFormat="1" x14ac:dyDescent="0.2"/>
    <row r="165" s="145" customFormat="1" x14ac:dyDescent="0.2"/>
    <row r="166" s="145" customFormat="1" x14ac:dyDescent="0.2"/>
    <row r="167" s="145" customFormat="1" x14ac:dyDescent="0.2"/>
    <row r="168" s="145" customFormat="1" x14ac:dyDescent="0.2"/>
    <row r="169" s="145" customFormat="1" x14ac:dyDescent="0.2"/>
    <row r="170" s="145" customFormat="1" x14ac:dyDescent="0.2"/>
    <row r="171" s="145" customFormat="1" x14ac:dyDescent="0.2"/>
    <row r="172" s="145" customFormat="1" x14ac:dyDescent="0.2"/>
    <row r="173" s="145" customFormat="1" x14ac:dyDescent="0.2"/>
    <row r="174" s="145" customFormat="1" x14ac:dyDescent="0.2"/>
    <row r="175" s="145" customFormat="1" x14ac:dyDescent="0.2"/>
    <row r="176" s="145" customFormat="1" x14ac:dyDescent="0.2"/>
    <row r="177" s="145" customFormat="1" x14ac:dyDescent="0.2"/>
    <row r="178" s="145" customFormat="1" x14ac:dyDescent="0.2"/>
    <row r="179" s="145" customFormat="1" x14ac:dyDescent="0.2"/>
    <row r="180" s="145" customFormat="1" x14ac:dyDescent="0.2"/>
    <row r="181" s="145" customFormat="1" x14ac:dyDescent="0.2"/>
    <row r="182" s="145" customFormat="1" x14ac:dyDescent="0.2"/>
    <row r="183" s="145" customFormat="1" x14ac:dyDescent="0.2"/>
    <row r="184" s="145" customFormat="1" x14ac:dyDescent="0.2"/>
    <row r="185" s="145" customFormat="1" x14ac:dyDescent="0.2"/>
    <row r="186" s="145" customFormat="1" x14ac:dyDescent="0.2"/>
    <row r="187" s="145" customFormat="1" x14ac:dyDescent="0.2"/>
    <row r="188" s="145" customFormat="1" x14ac:dyDescent="0.2"/>
    <row r="189" s="145" customFormat="1" x14ac:dyDescent="0.2"/>
    <row r="190" s="145" customFormat="1" x14ac:dyDescent="0.2"/>
    <row r="191" s="145" customFormat="1" x14ac:dyDescent="0.2"/>
    <row r="192" s="145" customFormat="1" x14ac:dyDescent="0.2"/>
    <row r="193" s="145" customFormat="1" x14ac:dyDescent="0.2"/>
    <row r="194" s="145" customFormat="1" x14ac:dyDescent="0.2"/>
    <row r="195" s="145" customFormat="1" x14ac:dyDescent="0.2"/>
    <row r="196" s="145" customFormat="1" x14ac:dyDescent="0.2"/>
    <row r="197" s="145" customFormat="1" x14ac:dyDescent="0.2"/>
    <row r="198" s="145" customFormat="1" x14ac:dyDescent="0.2"/>
    <row r="199" s="145" customFormat="1" x14ac:dyDescent="0.2"/>
    <row r="200" s="145" customFormat="1" x14ac:dyDescent="0.2"/>
    <row r="201" s="145" customFormat="1" x14ac:dyDescent="0.2"/>
    <row r="202" s="145" customFormat="1" x14ac:dyDescent="0.2"/>
    <row r="203" s="145" customFormat="1" x14ac:dyDescent="0.2"/>
    <row r="204" s="145" customFormat="1" x14ac:dyDescent="0.2"/>
    <row r="205" s="145" customFormat="1" x14ac:dyDescent="0.2"/>
    <row r="206" s="145" customFormat="1" x14ac:dyDescent="0.2"/>
    <row r="207" s="145" customFormat="1" x14ac:dyDescent="0.2"/>
    <row r="208" s="145" customFormat="1" x14ac:dyDescent="0.2"/>
    <row r="209" s="145" customFormat="1" x14ac:dyDescent="0.2"/>
    <row r="210" s="145" customFormat="1" x14ac:dyDescent="0.2"/>
    <row r="211" s="145" customFormat="1" x14ac:dyDescent="0.2"/>
    <row r="212" s="145" customFormat="1" x14ac:dyDescent="0.2"/>
    <row r="213" s="145" customFormat="1" x14ac:dyDescent="0.2"/>
    <row r="214" s="145" customFormat="1" x14ac:dyDescent="0.2"/>
    <row r="215" s="145" customFormat="1" x14ac:dyDescent="0.2"/>
    <row r="216" s="145" customFormat="1" x14ac:dyDescent="0.2"/>
    <row r="217" s="145" customFormat="1" x14ac:dyDescent="0.2"/>
    <row r="218" s="145" customFormat="1" x14ac:dyDescent="0.2"/>
    <row r="219" s="145" customFormat="1" x14ac:dyDescent="0.2"/>
    <row r="220" s="145" customFormat="1" x14ac:dyDescent="0.2"/>
    <row r="221" s="145" customFormat="1" x14ac:dyDescent="0.2"/>
    <row r="222" s="145" customFormat="1" x14ac:dyDescent="0.2"/>
    <row r="223" s="145" customFormat="1" x14ac:dyDescent="0.2"/>
    <row r="224" s="145" customFormat="1" x14ac:dyDescent="0.2"/>
    <row r="225" s="145" customFormat="1" x14ac:dyDescent="0.2"/>
    <row r="226" s="145" customFormat="1" x14ac:dyDescent="0.2"/>
    <row r="227" s="145" customFormat="1" x14ac:dyDescent="0.2"/>
    <row r="228" s="145" customFormat="1" x14ac:dyDescent="0.2"/>
    <row r="229" s="145" customFormat="1" x14ac:dyDescent="0.2"/>
    <row r="230" s="145" customFormat="1" x14ac:dyDescent="0.2"/>
    <row r="231" s="145" customFormat="1" x14ac:dyDescent="0.2"/>
    <row r="232" s="145" customFormat="1" x14ac:dyDescent="0.2"/>
    <row r="233" s="145" customFormat="1" x14ac:dyDescent="0.2"/>
    <row r="234" s="145" customFormat="1" x14ac:dyDescent="0.2"/>
    <row r="235" s="145" customFormat="1" x14ac:dyDescent="0.2"/>
    <row r="236" s="145" customFormat="1" x14ac:dyDescent="0.2"/>
    <row r="237" s="145" customFormat="1" x14ac:dyDescent="0.2"/>
    <row r="238" s="145" customFormat="1" x14ac:dyDescent="0.2"/>
    <row r="239" s="145" customFormat="1" x14ac:dyDescent="0.2"/>
    <row r="240" s="145" customFormat="1" x14ac:dyDescent="0.2"/>
    <row r="241" s="145" customFormat="1" x14ac:dyDescent="0.2"/>
    <row r="242" s="145" customFormat="1" x14ac:dyDescent="0.2"/>
    <row r="243" s="145" customFormat="1" x14ac:dyDescent="0.2"/>
    <row r="244" s="145" customFormat="1" x14ac:dyDescent="0.2"/>
    <row r="245" s="145" customFormat="1" x14ac:dyDescent="0.2"/>
    <row r="246" s="145" customFormat="1" x14ac:dyDescent="0.2"/>
    <row r="247" s="145" customFormat="1" x14ac:dyDescent="0.2"/>
    <row r="248" s="145" customFormat="1" x14ac:dyDescent="0.2"/>
    <row r="249" s="145" customFormat="1" x14ac:dyDescent="0.2"/>
    <row r="250" s="145" customFormat="1" x14ac:dyDescent="0.2"/>
    <row r="251" s="145" customFormat="1" x14ac:dyDescent="0.2"/>
    <row r="252" s="145" customFormat="1" x14ac:dyDescent="0.2"/>
    <row r="253" s="145" customFormat="1" x14ac:dyDescent="0.2"/>
    <row r="254" s="145" customFormat="1" x14ac:dyDescent="0.2"/>
    <row r="255" s="145" customFormat="1" x14ac:dyDescent="0.2"/>
    <row r="256" s="145" customFormat="1" x14ac:dyDescent="0.2"/>
    <row r="257" s="145" customFormat="1" x14ac:dyDescent="0.2"/>
    <row r="258" s="145" customFormat="1" x14ac:dyDescent="0.2"/>
    <row r="259" s="145" customFormat="1" x14ac:dyDescent="0.2"/>
    <row r="260" s="145" customFormat="1" x14ac:dyDescent="0.2"/>
    <row r="261" s="145" customFormat="1" x14ac:dyDescent="0.2"/>
    <row r="262" s="145" customFormat="1" x14ac:dyDescent="0.2"/>
    <row r="263" s="145" customFormat="1" x14ac:dyDescent="0.2"/>
    <row r="264" s="145" customFormat="1" x14ac:dyDescent="0.2"/>
    <row r="265" s="145" customFormat="1" x14ac:dyDescent="0.2"/>
    <row r="266" s="145" customFormat="1" x14ac:dyDescent="0.2"/>
    <row r="267" s="145" customFormat="1" x14ac:dyDescent="0.2"/>
    <row r="268" s="145" customFormat="1" x14ac:dyDescent="0.2"/>
    <row r="269" s="145" customFormat="1" x14ac:dyDescent="0.2"/>
    <row r="270" s="145" customFormat="1" x14ac:dyDescent="0.2"/>
    <row r="271" s="145" customFormat="1" x14ac:dyDescent="0.2"/>
    <row r="272" s="145" customFormat="1" x14ac:dyDescent="0.2"/>
    <row r="273" s="145" customFormat="1" x14ac:dyDescent="0.2"/>
    <row r="274" s="145" customFormat="1" x14ac:dyDescent="0.2"/>
    <row r="275" s="145" customFormat="1" x14ac:dyDescent="0.2"/>
    <row r="276" s="145" customFormat="1" x14ac:dyDescent="0.2"/>
    <row r="277" s="145" customFormat="1" x14ac:dyDescent="0.2"/>
    <row r="278" s="145" customFormat="1" x14ac:dyDescent="0.2"/>
    <row r="279" s="145" customFormat="1" x14ac:dyDescent="0.2"/>
    <row r="280" s="145" customFormat="1" x14ac:dyDescent="0.2"/>
    <row r="281" s="145" customFormat="1" x14ac:dyDescent="0.2"/>
    <row r="282" s="145" customFormat="1" x14ac:dyDescent="0.2"/>
    <row r="283" s="145" customFormat="1" x14ac:dyDescent="0.2"/>
    <row r="284" s="145" customFormat="1" x14ac:dyDescent="0.2"/>
    <row r="285" s="145" customFormat="1" x14ac:dyDescent="0.2"/>
    <row r="286" s="145" customFormat="1" x14ac:dyDescent="0.2"/>
    <row r="287" s="145" customFormat="1" x14ac:dyDescent="0.2"/>
    <row r="288" s="145" customFormat="1" x14ac:dyDescent="0.2"/>
    <row r="289" s="145" customFormat="1" x14ac:dyDescent="0.2"/>
    <row r="290" s="145" customFormat="1" x14ac:dyDescent="0.2"/>
    <row r="291" s="145" customFormat="1" x14ac:dyDescent="0.2"/>
    <row r="292" s="145" customFormat="1" x14ac:dyDescent="0.2"/>
    <row r="293" s="145" customFormat="1" x14ac:dyDescent="0.2"/>
    <row r="294" s="145" customFormat="1" x14ac:dyDescent="0.2"/>
    <row r="295" s="145" customFormat="1" x14ac:dyDescent="0.2"/>
    <row r="296" s="145" customFormat="1" x14ac:dyDescent="0.2"/>
    <row r="297" s="145" customFormat="1" x14ac:dyDescent="0.2"/>
    <row r="298" s="145" customFormat="1" x14ac:dyDescent="0.2"/>
    <row r="299" s="145" customFormat="1" x14ac:dyDescent="0.2"/>
    <row r="300" s="145" customFormat="1" x14ac:dyDescent="0.2"/>
    <row r="301" s="145" customFormat="1" x14ac:dyDescent="0.2"/>
    <row r="302" s="145" customFormat="1" x14ac:dyDescent="0.2"/>
    <row r="303" s="145" customFormat="1" x14ac:dyDescent="0.2"/>
    <row r="304" s="145" customFormat="1" x14ac:dyDescent="0.2"/>
    <row r="305" s="145" customFormat="1" x14ac:dyDescent="0.2"/>
    <row r="306" s="145" customFormat="1" x14ac:dyDescent="0.2"/>
    <row r="307" s="145" customFormat="1" x14ac:dyDescent="0.2"/>
    <row r="308" s="145" customFormat="1" x14ac:dyDescent="0.2"/>
    <row r="309" s="145" customFormat="1" x14ac:dyDescent="0.2"/>
    <row r="310" s="145" customFormat="1" x14ac:dyDescent="0.2"/>
    <row r="311" s="145" customFormat="1" x14ac:dyDescent="0.2"/>
    <row r="312" s="145" customFormat="1" x14ac:dyDescent="0.2"/>
    <row r="313" s="145" customFormat="1" x14ac:dyDescent="0.2"/>
    <row r="314" s="145" customFormat="1" x14ac:dyDescent="0.2"/>
    <row r="315" s="145" customFormat="1" x14ac:dyDescent="0.2"/>
    <row r="316" s="145" customFormat="1" x14ac:dyDescent="0.2"/>
    <row r="317" s="145" customFormat="1" x14ac:dyDescent="0.2"/>
    <row r="318" s="145" customFormat="1" x14ac:dyDescent="0.2"/>
    <row r="319" s="145" customFormat="1" x14ac:dyDescent="0.2"/>
    <row r="320" s="145" customFormat="1" x14ac:dyDescent="0.2"/>
    <row r="321" s="145" customFormat="1" x14ac:dyDescent="0.2"/>
    <row r="322" s="145" customFormat="1" x14ac:dyDescent="0.2"/>
    <row r="323" s="145" customFormat="1" x14ac:dyDescent="0.2"/>
    <row r="324" s="145" customFormat="1" x14ac:dyDescent="0.2"/>
    <row r="325" s="145" customFormat="1" x14ac:dyDescent="0.2"/>
    <row r="326" s="145" customFormat="1" x14ac:dyDescent="0.2"/>
    <row r="327" s="145" customFormat="1" x14ac:dyDescent="0.2"/>
    <row r="328" s="145" customFormat="1" x14ac:dyDescent="0.2"/>
    <row r="329" s="145" customFormat="1" x14ac:dyDescent="0.2"/>
    <row r="330" s="145" customFormat="1" x14ac:dyDescent="0.2"/>
    <row r="331" s="145" customFormat="1" x14ac:dyDescent="0.2"/>
    <row r="332" s="145" customFormat="1" x14ac:dyDescent="0.2"/>
    <row r="333" s="145" customFormat="1" x14ac:dyDescent="0.2"/>
    <row r="334" s="145" customFormat="1" x14ac:dyDescent="0.2"/>
    <row r="335" s="145" customFormat="1" x14ac:dyDescent="0.2"/>
    <row r="336" s="145" customFormat="1" x14ac:dyDescent="0.2"/>
    <row r="337" s="145" customFormat="1" x14ac:dyDescent="0.2"/>
    <row r="338" s="145" customFormat="1" x14ac:dyDescent="0.2"/>
    <row r="339" s="145" customFormat="1" x14ac:dyDescent="0.2"/>
    <row r="340" s="145" customFormat="1" x14ac:dyDescent="0.2"/>
    <row r="341" s="145" customFormat="1" x14ac:dyDescent="0.2"/>
    <row r="342" s="145" customFormat="1" x14ac:dyDescent="0.2"/>
    <row r="343" s="145" customFormat="1" x14ac:dyDescent="0.2"/>
    <row r="344" s="145" customFormat="1" x14ac:dyDescent="0.2"/>
    <row r="345" s="145" customFormat="1" x14ac:dyDescent="0.2"/>
    <row r="346" s="145" customFormat="1" x14ac:dyDescent="0.2"/>
    <row r="347" s="145" customFormat="1" x14ac:dyDescent="0.2"/>
    <row r="348" s="145" customFormat="1" x14ac:dyDescent="0.2"/>
    <row r="349" s="145" customFormat="1" x14ac:dyDescent="0.2"/>
    <row r="350" s="145" customFormat="1" x14ac:dyDescent="0.2"/>
    <row r="351" s="145" customFormat="1" x14ac:dyDescent="0.2"/>
    <row r="352" s="145" customFormat="1" x14ac:dyDescent="0.2"/>
    <row r="353" s="145" customFormat="1" x14ac:dyDescent="0.2"/>
    <row r="354" s="145" customFormat="1" x14ac:dyDescent="0.2"/>
    <row r="355" s="145" customFormat="1" x14ac:dyDescent="0.2"/>
    <row r="356" s="145" customFormat="1" x14ac:dyDescent="0.2"/>
    <row r="357" s="145" customFormat="1" x14ac:dyDescent="0.2"/>
    <row r="358" s="145" customFormat="1" x14ac:dyDescent="0.2"/>
    <row r="359" s="145" customFormat="1" x14ac:dyDescent="0.2"/>
    <row r="360" s="145" customFormat="1" x14ac:dyDescent="0.2"/>
    <row r="361" s="145" customFormat="1" x14ac:dyDescent="0.2"/>
    <row r="362" s="145" customFormat="1" x14ac:dyDescent="0.2"/>
    <row r="363" s="145" customFormat="1" x14ac:dyDescent="0.2"/>
    <row r="364" s="145" customFormat="1" x14ac:dyDescent="0.2"/>
    <row r="365" s="145" customFormat="1" x14ac:dyDescent="0.2"/>
    <row r="366" s="145" customFormat="1" x14ac:dyDescent="0.2"/>
    <row r="367" s="145" customFormat="1" x14ac:dyDescent="0.2"/>
    <row r="368" s="145" customFormat="1" x14ac:dyDescent="0.2"/>
    <row r="369" s="145" customFormat="1" x14ac:dyDescent="0.2"/>
    <row r="370" s="145" customFormat="1" x14ac:dyDescent="0.2"/>
    <row r="371" s="145" customFormat="1" x14ac:dyDescent="0.2"/>
    <row r="372" s="145" customFormat="1" x14ac:dyDescent="0.2"/>
    <row r="373" s="145" customFormat="1" x14ac:dyDescent="0.2"/>
    <row r="374" s="145" customFormat="1" x14ac:dyDescent="0.2"/>
    <row r="375" s="145" customFormat="1" x14ac:dyDescent="0.2"/>
    <row r="376" s="145" customFormat="1" x14ac:dyDescent="0.2"/>
    <row r="377" s="145" customFormat="1" x14ac:dyDescent="0.2"/>
    <row r="378" s="145" customFormat="1" x14ac:dyDescent="0.2"/>
    <row r="379" s="145" customFormat="1" x14ac:dyDescent="0.2"/>
    <row r="380" s="145" customFormat="1" x14ac:dyDescent="0.2"/>
    <row r="381" s="145" customFormat="1" x14ac:dyDescent="0.2"/>
    <row r="382" s="145" customFormat="1" x14ac:dyDescent="0.2"/>
    <row r="383" s="145" customFormat="1" x14ac:dyDescent="0.2"/>
    <row r="384" s="145" customFormat="1" x14ac:dyDescent="0.2"/>
    <row r="385" s="145" customFormat="1" x14ac:dyDescent="0.2"/>
    <row r="386" s="145" customFormat="1" x14ac:dyDescent="0.2"/>
    <row r="387" s="145" customFormat="1" x14ac:dyDescent="0.2"/>
    <row r="388" s="145" customFormat="1" x14ac:dyDescent="0.2"/>
    <row r="389" s="145" customFormat="1" x14ac:dyDescent="0.2"/>
    <row r="390" s="145" customFormat="1" x14ac:dyDescent="0.2"/>
    <row r="391" s="145" customFormat="1" x14ac:dyDescent="0.2"/>
    <row r="392" s="145" customFormat="1" x14ac:dyDescent="0.2"/>
    <row r="393" s="145" customFormat="1" x14ac:dyDescent="0.2"/>
    <row r="394" s="145" customFormat="1" x14ac:dyDescent="0.2"/>
    <row r="395" s="145" customFormat="1" x14ac:dyDescent="0.2"/>
    <row r="396" s="145" customFormat="1" x14ac:dyDescent="0.2"/>
    <row r="397" s="145" customFormat="1" x14ac:dyDescent="0.2"/>
    <row r="398" s="145" customFormat="1" x14ac:dyDescent="0.2"/>
    <row r="399" s="145" customFormat="1" x14ac:dyDescent="0.2"/>
    <row r="400" s="145" customFormat="1" x14ac:dyDescent="0.2"/>
    <row r="401" s="145" customFormat="1" x14ac:dyDescent="0.2"/>
    <row r="402" s="145" customFormat="1" x14ac:dyDescent="0.2"/>
    <row r="403" s="145" customFormat="1" x14ac:dyDescent="0.2"/>
    <row r="404" s="145" customFormat="1" x14ac:dyDescent="0.2"/>
    <row r="405" s="145" customFormat="1" x14ac:dyDescent="0.2"/>
    <row r="406" s="145" customFormat="1" x14ac:dyDescent="0.2"/>
    <row r="407" s="145" customFormat="1" x14ac:dyDescent="0.2"/>
    <row r="408" s="145" customFormat="1" x14ac:dyDescent="0.2"/>
    <row r="409" s="145" customFormat="1" x14ac:dyDescent="0.2"/>
    <row r="410" s="145" customFormat="1" x14ac:dyDescent="0.2"/>
    <row r="411" s="145" customFormat="1" x14ac:dyDescent="0.2"/>
    <row r="412" s="145" customFormat="1" x14ac:dyDescent="0.2"/>
    <row r="413" s="145" customFormat="1" x14ac:dyDescent="0.2"/>
    <row r="414" s="145" customFormat="1" x14ac:dyDescent="0.2"/>
    <row r="415" s="145" customFormat="1" x14ac:dyDescent="0.2"/>
    <row r="416" s="145" customFormat="1" x14ac:dyDescent="0.2"/>
    <row r="417" s="145" customFormat="1" x14ac:dyDescent="0.2"/>
    <row r="418" s="145" customFormat="1" x14ac:dyDescent="0.2"/>
    <row r="419" s="145" customFormat="1" x14ac:dyDescent="0.2"/>
    <row r="420" s="145" customFormat="1" x14ac:dyDescent="0.2"/>
    <row r="421" s="145" customFormat="1" x14ac:dyDescent="0.2"/>
    <row r="422" s="145" customFormat="1" x14ac:dyDescent="0.2"/>
    <row r="423" s="145" customFormat="1" x14ac:dyDescent="0.2"/>
    <row r="424" s="145" customFormat="1" x14ac:dyDescent="0.2"/>
    <row r="425" s="145" customFormat="1" x14ac:dyDescent="0.2"/>
    <row r="426" s="145" customFormat="1" x14ac:dyDescent="0.2"/>
    <row r="427" s="145" customFormat="1" x14ac:dyDescent="0.2"/>
    <row r="428" s="145" customFormat="1" x14ac:dyDescent="0.2"/>
    <row r="429" s="145" customFormat="1" x14ac:dyDescent="0.2"/>
    <row r="430" s="145" customFormat="1" x14ac:dyDescent="0.2"/>
    <row r="431" s="145" customFormat="1" x14ac:dyDescent="0.2"/>
    <row r="432" s="145" customFormat="1" x14ac:dyDescent="0.2"/>
    <row r="433" s="145" customFormat="1" x14ac:dyDescent="0.2"/>
    <row r="434" s="145" customFormat="1" x14ac:dyDescent="0.2"/>
    <row r="435" s="145" customFormat="1" x14ac:dyDescent="0.2"/>
    <row r="436" s="145" customFormat="1" x14ac:dyDescent="0.2"/>
    <row r="437" s="145" customFormat="1" x14ac:dyDescent="0.2"/>
    <row r="438" s="145" customFormat="1" x14ac:dyDescent="0.2"/>
    <row r="439" s="145" customFormat="1" x14ac:dyDescent="0.2"/>
    <row r="440" s="145" customFormat="1" x14ac:dyDescent="0.2"/>
    <row r="441" s="145" customFormat="1" x14ac:dyDescent="0.2"/>
    <row r="442" s="145" customFormat="1" x14ac:dyDescent="0.2"/>
    <row r="443" s="145" customFormat="1" x14ac:dyDescent="0.2"/>
    <row r="444" s="145" customFormat="1" x14ac:dyDescent="0.2"/>
    <row r="445" s="145" customFormat="1" x14ac:dyDescent="0.2"/>
    <row r="446" s="145" customFormat="1" x14ac:dyDescent="0.2"/>
    <row r="447" s="145" customFormat="1" x14ac:dyDescent="0.2"/>
    <row r="448" s="145" customFormat="1" x14ac:dyDescent="0.2"/>
    <row r="449" s="145" customFormat="1" x14ac:dyDescent="0.2"/>
    <row r="450" s="145" customFormat="1" x14ac:dyDescent="0.2"/>
    <row r="451" s="145" customFormat="1" x14ac:dyDescent="0.2"/>
    <row r="452" s="145" customFormat="1" x14ac:dyDescent="0.2"/>
    <row r="453" s="145" customFormat="1" x14ac:dyDescent="0.2"/>
    <row r="454" s="145" customFormat="1" x14ac:dyDescent="0.2"/>
    <row r="455" s="145" customFormat="1" x14ac:dyDescent="0.2"/>
    <row r="456" s="145" customFormat="1" x14ac:dyDescent="0.2"/>
    <row r="457" s="145" customFormat="1" x14ac:dyDescent="0.2"/>
    <row r="458" s="145" customFormat="1" x14ac:dyDescent="0.2"/>
    <row r="459" s="145" customFormat="1" x14ac:dyDescent="0.2"/>
    <row r="460" s="145" customFormat="1" x14ac:dyDescent="0.2"/>
    <row r="461" s="145" customFormat="1" x14ac:dyDescent="0.2"/>
    <row r="462" s="145" customFormat="1" x14ac:dyDescent="0.2"/>
    <row r="463" s="145" customFormat="1" x14ac:dyDescent="0.2"/>
    <row r="464" s="145" customFormat="1" x14ac:dyDescent="0.2"/>
    <row r="465" s="145" customFormat="1" x14ac:dyDescent="0.2"/>
    <row r="466" s="145" customFormat="1" x14ac:dyDescent="0.2"/>
    <row r="467" s="145" customFormat="1" x14ac:dyDescent="0.2"/>
    <row r="468" s="145" customFormat="1" x14ac:dyDescent="0.2"/>
    <row r="469" s="145" customFormat="1" x14ac:dyDescent="0.2"/>
    <row r="470" s="145" customFormat="1" x14ac:dyDescent="0.2"/>
    <row r="471" s="145" customFormat="1" x14ac:dyDescent="0.2"/>
    <row r="472" s="145" customFormat="1" x14ac:dyDescent="0.2"/>
    <row r="473" s="145" customFormat="1" x14ac:dyDescent="0.2"/>
    <row r="474" s="145" customFormat="1" x14ac:dyDescent="0.2"/>
    <row r="475" s="145" customFormat="1" x14ac:dyDescent="0.2"/>
    <row r="476" s="145" customFormat="1" x14ac:dyDescent="0.2"/>
    <row r="477" s="145" customFormat="1" x14ac:dyDescent="0.2"/>
    <row r="478" s="145" customFormat="1" x14ac:dyDescent="0.2"/>
    <row r="479" s="145" customFormat="1" x14ac:dyDescent="0.2"/>
    <row r="480" s="145" customFormat="1" x14ac:dyDescent="0.2"/>
    <row r="481" s="145" customFormat="1" x14ac:dyDescent="0.2"/>
    <row r="482" s="145" customFormat="1" x14ac:dyDescent="0.2"/>
    <row r="483" s="145" customFormat="1" x14ac:dyDescent="0.2"/>
    <row r="484" s="145" customFormat="1" x14ac:dyDescent="0.2"/>
    <row r="485" s="145" customFormat="1" x14ac:dyDescent="0.2"/>
    <row r="486" s="145" customFormat="1" x14ac:dyDescent="0.2"/>
    <row r="487" s="145" customFormat="1" x14ac:dyDescent="0.2"/>
    <row r="488" s="145" customFormat="1" x14ac:dyDescent="0.2"/>
    <row r="489" s="145" customFormat="1" x14ac:dyDescent="0.2"/>
    <row r="490" s="145" customFormat="1" x14ac:dyDescent="0.2"/>
    <row r="491" s="145" customFormat="1" x14ac:dyDescent="0.2"/>
    <row r="492" s="145" customFormat="1" x14ac:dyDescent="0.2"/>
    <row r="493" s="145" customFormat="1" x14ac:dyDescent="0.2"/>
    <row r="494" s="145" customFormat="1" x14ac:dyDescent="0.2"/>
    <row r="495" s="145" customFormat="1" x14ac:dyDescent="0.2"/>
    <row r="496" s="145" customFormat="1" x14ac:dyDescent="0.2"/>
    <row r="497" s="145" customFormat="1" x14ac:dyDescent="0.2"/>
    <row r="498" s="145" customFormat="1" x14ac:dyDescent="0.2"/>
    <row r="499" s="145" customFormat="1" x14ac:dyDescent="0.2"/>
    <row r="500" s="145" customFormat="1" x14ac:dyDescent="0.2"/>
    <row r="501" s="145" customFormat="1" x14ac:dyDescent="0.2"/>
    <row r="502" s="145" customFormat="1" x14ac:dyDescent="0.2"/>
    <row r="503" s="145" customFormat="1" x14ac:dyDescent="0.2"/>
    <row r="504" s="145" customFormat="1" x14ac:dyDescent="0.2"/>
    <row r="505" s="145" customFormat="1" x14ac:dyDescent="0.2"/>
    <row r="506" s="145" customFormat="1" x14ac:dyDescent="0.2"/>
    <row r="507" s="145" customFormat="1" x14ac:dyDescent="0.2"/>
    <row r="508" s="145" customFormat="1" x14ac:dyDescent="0.2"/>
    <row r="509" s="145" customFormat="1" x14ac:dyDescent="0.2"/>
    <row r="510" s="145" customFormat="1" x14ac:dyDescent="0.2"/>
    <row r="511" s="145" customFormat="1" x14ac:dyDescent="0.2"/>
    <row r="512" s="145" customFormat="1" x14ac:dyDescent="0.2"/>
    <row r="513" s="145" customFormat="1" x14ac:dyDescent="0.2"/>
    <row r="514" s="145" customFormat="1" x14ac:dyDescent="0.2"/>
    <row r="515" s="145" customFormat="1" x14ac:dyDescent="0.2"/>
    <row r="516" s="145" customFormat="1" x14ac:dyDescent="0.2"/>
    <row r="517" s="145" customFormat="1" x14ac:dyDescent="0.2"/>
    <row r="518" s="145" customFormat="1" x14ac:dyDescent="0.2"/>
    <row r="519" s="145" customFormat="1" x14ac:dyDescent="0.2"/>
    <row r="520" s="145" customFormat="1" x14ac:dyDescent="0.2"/>
    <row r="521" s="145" customFormat="1" x14ac:dyDescent="0.2"/>
    <row r="522" s="145" customFormat="1" x14ac:dyDescent="0.2"/>
    <row r="523" s="145" customFormat="1" x14ac:dyDescent="0.2"/>
    <row r="524" s="145" customFormat="1" x14ac:dyDescent="0.2"/>
    <row r="525" s="145" customFormat="1" x14ac:dyDescent="0.2"/>
    <row r="526" s="145" customFormat="1" x14ac:dyDescent="0.2"/>
    <row r="527" s="145" customFormat="1" x14ac:dyDescent="0.2"/>
    <row r="528" s="145" customFormat="1" x14ac:dyDescent="0.2"/>
    <row r="529" s="145" customFormat="1" x14ac:dyDescent="0.2"/>
    <row r="530" s="145" customFormat="1" x14ac:dyDescent="0.2"/>
    <row r="531" s="145" customFormat="1" x14ac:dyDescent="0.2"/>
    <row r="532" s="145" customFormat="1" x14ac:dyDescent="0.2"/>
    <row r="533" s="145" customFormat="1" x14ac:dyDescent="0.2"/>
    <row r="534" s="145" customFormat="1" x14ac:dyDescent="0.2"/>
    <row r="535" s="145" customFormat="1" x14ac:dyDescent="0.2"/>
    <row r="536" s="145" customFormat="1" x14ac:dyDescent="0.2"/>
    <row r="537" s="145" customFormat="1" x14ac:dyDescent="0.2"/>
    <row r="538" s="145" customFormat="1" x14ac:dyDescent="0.2"/>
    <row r="539" s="145" customFormat="1" x14ac:dyDescent="0.2"/>
    <row r="540" s="145" customFormat="1" x14ac:dyDescent="0.2"/>
    <row r="541" s="145" customFormat="1" x14ac:dyDescent="0.2"/>
    <row r="542" s="145" customFormat="1" x14ac:dyDescent="0.2"/>
    <row r="543" s="145" customFormat="1" x14ac:dyDescent="0.2"/>
    <row r="544" s="145" customFormat="1" x14ac:dyDescent="0.2"/>
    <row r="545" s="145" customFormat="1" x14ac:dyDescent="0.2"/>
    <row r="546" s="145" customFormat="1" x14ac:dyDescent="0.2"/>
    <row r="547" s="145" customFormat="1" x14ac:dyDescent="0.2"/>
    <row r="548" s="145" customFormat="1" x14ac:dyDescent="0.2"/>
    <row r="549" s="145" customFormat="1" x14ac:dyDescent="0.2"/>
    <row r="550" s="145" customFormat="1" x14ac:dyDescent="0.2"/>
    <row r="551" s="145" customFormat="1" x14ac:dyDescent="0.2"/>
    <row r="552" s="145" customFormat="1" x14ac:dyDescent="0.2"/>
    <row r="553" s="145" customFormat="1" x14ac:dyDescent="0.2"/>
    <row r="554" s="145" customFormat="1" x14ac:dyDescent="0.2"/>
    <row r="555" s="145" customFormat="1" x14ac:dyDescent="0.2"/>
    <row r="556" s="145" customFormat="1" x14ac:dyDescent="0.2"/>
    <row r="557" s="145" customFormat="1" x14ac:dyDescent="0.2"/>
    <row r="558" s="145" customFormat="1" x14ac:dyDescent="0.2"/>
    <row r="559" s="145" customFormat="1" x14ac:dyDescent="0.2"/>
    <row r="560" s="145" customFormat="1" x14ac:dyDescent="0.2"/>
    <row r="561" s="145" customFormat="1" x14ac:dyDescent="0.2"/>
    <row r="562" s="145" customFormat="1" x14ac:dyDescent="0.2"/>
    <row r="563" s="145" customFormat="1" x14ac:dyDescent="0.2"/>
    <row r="564" s="145" customFormat="1" x14ac:dyDescent="0.2"/>
    <row r="565" s="145" customFormat="1" x14ac:dyDescent="0.2"/>
    <row r="566" s="145" customFormat="1" x14ac:dyDescent="0.2"/>
    <row r="567" s="145" customFormat="1" x14ac:dyDescent="0.2"/>
    <row r="568" s="145" customFormat="1" x14ac:dyDescent="0.2"/>
    <row r="569" s="145" customFormat="1" x14ac:dyDescent="0.2"/>
    <row r="570" s="145" customFormat="1" x14ac:dyDescent="0.2"/>
    <row r="571" s="145" customFormat="1" x14ac:dyDescent="0.2"/>
    <row r="572" s="145" customFormat="1" x14ac:dyDescent="0.2"/>
    <row r="573" s="145" customFormat="1" x14ac:dyDescent="0.2"/>
    <row r="574" s="145" customFormat="1" x14ac:dyDescent="0.2"/>
    <row r="575" s="145" customFormat="1" x14ac:dyDescent="0.2"/>
    <row r="576" s="145" customFormat="1" x14ac:dyDescent="0.2"/>
    <row r="577" s="145" customFormat="1" x14ac:dyDescent="0.2"/>
    <row r="578" s="145" customFormat="1" x14ac:dyDescent="0.2"/>
    <row r="579" s="145" customFormat="1" x14ac:dyDescent="0.2"/>
    <row r="580" s="145" customFormat="1" x14ac:dyDescent="0.2"/>
    <row r="581" s="145" customFormat="1" x14ac:dyDescent="0.2"/>
    <row r="582" s="145" customFormat="1" x14ac:dyDescent="0.2"/>
    <row r="583" s="145" customFormat="1" x14ac:dyDescent="0.2"/>
    <row r="584" s="145" customFormat="1" x14ac:dyDescent="0.2"/>
    <row r="585" s="145" customFormat="1" x14ac:dyDescent="0.2"/>
    <row r="586" s="145" customFormat="1" x14ac:dyDescent="0.2"/>
    <row r="587" s="145" customFormat="1" x14ac:dyDescent="0.2"/>
    <row r="588" s="145" customFormat="1" x14ac:dyDescent="0.2"/>
    <row r="589" s="145" customFormat="1" x14ac:dyDescent="0.2"/>
    <row r="590" s="145" customFormat="1" x14ac:dyDescent="0.2"/>
    <row r="591" s="145" customFormat="1" x14ac:dyDescent="0.2"/>
    <row r="592" s="145" customFormat="1" x14ac:dyDescent="0.2"/>
    <row r="593" s="145" customFormat="1" x14ac:dyDescent="0.2"/>
    <row r="594" s="145" customFormat="1" x14ac:dyDescent="0.2"/>
    <row r="595" s="145" customFormat="1" x14ac:dyDescent="0.2"/>
    <row r="596" s="145" customFormat="1" x14ac:dyDescent="0.2"/>
    <row r="597" s="145" customFormat="1" x14ac:dyDescent="0.2"/>
    <row r="598" s="145" customFormat="1" x14ac:dyDescent="0.2"/>
    <row r="599" s="145" customFormat="1" x14ac:dyDescent="0.2"/>
    <row r="600" s="145" customFormat="1" x14ac:dyDescent="0.2"/>
    <row r="601" s="145" customFormat="1" x14ac:dyDescent="0.2"/>
    <row r="602" s="145" customFormat="1" x14ac:dyDescent="0.2"/>
    <row r="603" s="145" customFormat="1" x14ac:dyDescent="0.2"/>
    <row r="604" s="145" customFormat="1" x14ac:dyDescent="0.2"/>
    <row r="605" s="145" customFormat="1" x14ac:dyDescent="0.2"/>
    <row r="606" s="145" customFormat="1" x14ac:dyDescent="0.2"/>
    <row r="607" s="145" customFormat="1" x14ac:dyDescent="0.2"/>
    <row r="608" s="145" customFormat="1" x14ac:dyDescent="0.2"/>
    <row r="609" s="145" customFormat="1" x14ac:dyDescent="0.2"/>
    <row r="610" s="145" customFormat="1" x14ac:dyDescent="0.2"/>
    <row r="611" s="145" customFormat="1" x14ac:dyDescent="0.2"/>
    <row r="612" s="145" customFormat="1" x14ac:dyDescent="0.2"/>
    <row r="613" s="145" customFormat="1" x14ac:dyDescent="0.2"/>
    <row r="614" s="145" customFormat="1" x14ac:dyDescent="0.2"/>
    <row r="615" s="145" customFormat="1" x14ac:dyDescent="0.2"/>
    <row r="616" s="145" customFormat="1" x14ac:dyDescent="0.2"/>
    <row r="617" s="145" customFormat="1" x14ac:dyDescent="0.2"/>
    <row r="618" s="145" customFormat="1" x14ac:dyDescent="0.2"/>
    <row r="619" s="145" customFormat="1" x14ac:dyDescent="0.2"/>
    <row r="620" s="145" customFormat="1" x14ac:dyDescent="0.2"/>
    <row r="621" s="145" customFormat="1" x14ac:dyDescent="0.2"/>
    <row r="622" s="145" customFormat="1" x14ac:dyDescent="0.2"/>
    <row r="623" s="145" customFormat="1" x14ac:dyDescent="0.2"/>
    <row r="624" s="145" customFormat="1" x14ac:dyDescent="0.2"/>
    <row r="625" s="145" customFormat="1" x14ac:dyDescent="0.2"/>
    <row r="626" s="145" customFormat="1" x14ac:dyDescent="0.2"/>
    <row r="627" s="145" customFormat="1" x14ac:dyDescent="0.2"/>
    <row r="628" s="145" customFormat="1" x14ac:dyDescent="0.2"/>
    <row r="629" s="145" customFormat="1" x14ac:dyDescent="0.2"/>
    <row r="630" s="145" customFormat="1" x14ac:dyDescent="0.2"/>
    <row r="631" s="145" customFormat="1" x14ac:dyDescent="0.2"/>
    <row r="632" s="145" customFormat="1" x14ac:dyDescent="0.2"/>
    <row r="633" s="145" customFormat="1" x14ac:dyDescent="0.2"/>
    <row r="634" s="145" customFormat="1" x14ac:dyDescent="0.2"/>
    <row r="635" s="145" customFormat="1" x14ac:dyDescent="0.2"/>
    <row r="636" s="145" customFormat="1" x14ac:dyDescent="0.2"/>
    <row r="637" s="145" customFormat="1" x14ac:dyDescent="0.2"/>
    <row r="638" s="145" customFormat="1" x14ac:dyDescent="0.2"/>
    <row r="639" s="145" customFormat="1" x14ac:dyDescent="0.2"/>
    <row r="640" s="145" customFormat="1" x14ac:dyDescent="0.2"/>
    <row r="641" s="145" customFormat="1" x14ac:dyDescent="0.2"/>
    <row r="642" s="145" customFormat="1" x14ac:dyDescent="0.2"/>
    <row r="643" s="145" customFormat="1" x14ac:dyDescent="0.2"/>
    <row r="644" s="145" customFormat="1" x14ac:dyDescent="0.2"/>
    <row r="645" s="145" customFormat="1" x14ac:dyDescent="0.2"/>
    <row r="646" s="145" customFormat="1" x14ac:dyDescent="0.2"/>
    <row r="647" s="145" customFormat="1" x14ac:dyDescent="0.2"/>
    <row r="648" s="145" customFormat="1" x14ac:dyDescent="0.2"/>
    <row r="649" s="145" customFormat="1" x14ac:dyDescent="0.2"/>
    <row r="650" s="145" customFormat="1" x14ac:dyDescent="0.2"/>
    <row r="651" s="145" customFormat="1" x14ac:dyDescent="0.2"/>
    <row r="652" s="145" customFormat="1" x14ac:dyDescent="0.2"/>
    <row r="653" s="145" customFormat="1" x14ac:dyDescent="0.2"/>
    <row r="654" s="145" customFormat="1" x14ac:dyDescent="0.2"/>
    <row r="655" s="145" customFormat="1" x14ac:dyDescent="0.2"/>
    <row r="656" s="145" customFormat="1" x14ac:dyDescent="0.2"/>
    <row r="657" s="145" customFormat="1" x14ac:dyDescent="0.2"/>
    <row r="658" s="145" customFormat="1" x14ac:dyDescent="0.2"/>
    <row r="659" s="145" customFormat="1" x14ac:dyDescent="0.2"/>
    <row r="660" s="145" customFormat="1" x14ac:dyDescent="0.2"/>
    <row r="661" s="145" customFormat="1" x14ac:dyDescent="0.2"/>
    <row r="662" s="145" customFormat="1" x14ac:dyDescent="0.2"/>
    <row r="663" s="145" customFormat="1" x14ac:dyDescent="0.2"/>
    <row r="664" s="145" customFormat="1" x14ac:dyDescent="0.2"/>
    <row r="665" s="145" customFormat="1" x14ac:dyDescent="0.2"/>
    <row r="666" s="145" customFormat="1" x14ac:dyDescent="0.2"/>
    <row r="667" s="145" customFormat="1" x14ac:dyDescent="0.2"/>
    <row r="668" s="145" customFormat="1" x14ac:dyDescent="0.2"/>
    <row r="669" s="145" customFormat="1" x14ac:dyDescent="0.2"/>
    <row r="670" s="145" customFormat="1" x14ac:dyDescent="0.2"/>
    <row r="671" s="145" customFormat="1" x14ac:dyDescent="0.2"/>
    <row r="672" s="145" customFormat="1" x14ac:dyDescent="0.2"/>
    <row r="673" s="145" customFormat="1" x14ac:dyDescent="0.2"/>
    <row r="674" s="145" customFormat="1" x14ac:dyDescent="0.2"/>
    <row r="675" s="145" customFormat="1" x14ac:dyDescent="0.2"/>
    <row r="676" s="145" customFormat="1" x14ac:dyDescent="0.2"/>
    <row r="677" s="145" customFormat="1" x14ac:dyDescent="0.2"/>
    <row r="678" s="145" customFormat="1" x14ac:dyDescent="0.2"/>
    <row r="679" s="145" customFormat="1" x14ac:dyDescent="0.2"/>
    <row r="680" s="145" customFormat="1" x14ac:dyDescent="0.2"/>
    <row r="681" s="145" customFormat="1" x14ac:dyDescent="0.2"/>
    <row r="682" s="145" customFormat="1" x14ac:dyDescent="0.2"/>
    <row r="683" s="145" customFormat="1" x14ac:dyDescent="0.2"/>
    <row r="684" s="145" customFormat="1" x14ac:dyDescent="0.2"/>
    <row r="685" s="145" customFormat="1" x14ac:dyDescent="0.2"/>
    <row r="686" s="145" customFormat="1" x14ac:dyDescent="0.2"/>
    <row r="687" s="145" customFormat="1" x14ac:dyDescent="0.2"/>
    <row r="688" s="145" customFormat="1" x14ac:dyDescent="0.2"/>
    <row r="689" s="145" customFormat="1" x14ac:dyDescent="0.2"/>
    <row r="690" s="145" customFormat="1" x14ac:dyDescent="0.2"/>
    <row r="691" s="145" customFormat="1" x14ac:dyDescent="0.2"/>
    <row r="692" s="145" customFormat="1" x14ac:dyDescent="0.2"/>
    <row r="693" s="145" customFormat="1" x14ac:dyDescent="0.2"/>
    <row r="694" s="145" customFormat="1" x14ac:dyDescent="0.2"/>
    <row r="695" s="145" customFormat="1" x14ac:dyDescent="0.2"/>
    <row r="696" s="145" customFormat="1" x14ac:dyDescent="0.2"/>
    <row r="697" s="145" customFormat="1" x14ac:dyDescent="0.2"/>
    <row r="698" s="145" customFormat="1" x14ac:dyDescent="0.2"/>
    <row r="699" s="145" customFormat="1" x14ac:dyDescent="0.2"/>
    <row r="700" s="145" customFormat="1" x14ac:dyDescent="0.2"/>
    <row r="701" s="145" customFormat="1" x14ac:dyDescent="0.2"/>
    <row r="702" s="145" customFormat="1" x14ac:dyDescent="0.2"/>
    <row r="703" s="145" customFormat="1" x14ac:dyDescent="0.2"/>
    <row r="704" s="145" customFormat="1" x14ac:dyDescent="0.2"/>
    <row r="705" s="145" customFormat="1" x14ac:dyDescent="0.2"/>
    <row r="706" s="145" customFormat="1" x14ac:dyDescent="0.2"/>
    <row r="707" s="145" customFormat="1" x14ac:dyDescent="0.2"/>
    <row r="708" s="145" customFormat="1" x14ac:dyDescent="0.2"/>
    <row r="709" s="145" customFormat="1" x14ac:dyDescent="0.2"/>
    <row r="710" s="145" customFormat="1" x14ac:dyDescent="0.2"/>
    <row r="711" s="145" customFormat="1" x14ac:dyDescent="0.2"/>
    <row r="712" s="145" customFormat="1" x14ac:dyDescent="0.2"/>
    <row r="713" s="145" customFormat="1" x14ac:dyDescent="0.2"/>
    <row r="714" s="145" customFormat="1" x14ac:dyDescent="0.2"/>
    <row r="715" s="145" customFormat="1" x14ac:dyDescent="0.2"/>
    <row r="716" s="145" customFormat="1" x14ac:dyDescent="0.2"/>
    <row r="717" s="145" customFormat="1" x14ac:dyDescent="0.2"/>
    <row r="718" s="145" customFormat="1" x14ac:dyDescent="0.2"/>
    <row r="719" s="145" customFormat="1" x14ac:dyDescent="0.2"/>
    <row r="720" s="145" customFormat="1" x14ac:dyDescent="0.2"/>
    <row r="721" s="145" customFormat="1" x14ac:dyDescent="0.2"/>
    <row r="722" s="145" customFormat="1" x14ac:dyDescent="0.2"/>
  </sheetData>
  <sheetProtection sheet="1" objects="1" scenarios="1"/>
  <mergeCells count="6">
    <mergeCell ref="F3:F4"/>
    <mergeCell ref="C3:C4"/>
    <mergeCell ref="A3:A4"/>
    <mergeCell ref="B3:B4"/>
    <mergeCell ref="D3:D4"/>
    <mergeCell ref="E3:E4"/>
  </mergeCells>
  <phoneticPr fontId="15" type="noConversion"/>
  <printOptions horizontalCentered="1"/>
  <pageMargins left="0.25" right="0.25" top="0.35" bottom="0.35" header="0.5" footer="0.25"/>
  <pageSetup orientation="landscape" r:id="rId1"/>
  <headerFooter alignWithMargins="0">
    <oddFooter>&amp;R&amp;"Arial,Bold"Contingency Fund</oddFooter>
  </headerFooter>
  <customProperties>
    <customPr name="OrphanNamesChecke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F634"/>
  <sheetViews>
    <sheetView workbookViewId="0">
      <selection activeCell="A3" sqref="A3:D4"/>
    </sheetView>
  </sheetViews>
  <sheetFormatPr defaultColWidth="9.140625" defaultRowHeight="12.75" x14ac:dyDescent="0.2"/>
  <cols>
    <col min="1" max="1" width="4.5703125" style="125" customWidth="1"/>
    <col min="2" max="2" width="55.5703125" style="125" customWidth="1"/>
    <col min="3" max="3" width="8.5703125" style="125" customWidth="1"/>
    <col min="4" max="6" width="21.5703125" style="125" customWidth="1"/>
    <col min="7" max="16384" width="9.140625" style="125"/>
  </cols>
  <sheetData>
    <row r="1" spans="1:32" ht="13.5" thickBot="1" x14ac:dyDescent="0.25">
      <c r="A1" s="285" t="s">
        <v>13</v>
      </c>
      <c r="B1" s="285"/>
      <c r="C1" s="285"/>
      <c r="D1" s="285"/>
      <c r="E1" s="241" t="s">
        <v>205</v>
      </c>
      <c r="F1" s="286" t="str">
        <f>'Basic Data Input'!B7</f>
        <v>__-____</v>
      </c>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row>
    <row r="2" spans="1:32" ht="6" customHeight="1" thickBot="1" x14ac:dyDescent="0.25">
      <c r="A2" s="122"/>
      <c r="B2" s="122"/>
      <c r="C2" s="122"/>
      <c r="D2" s="122"/>
      <c r="E2" s="122"/>
      <c r="F2" s="122"/>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row>
    <row r="3" spans="1:32" ht="18" customHeight="1" x14ac:dyDescent="0.2">
      <c r="A3" s="899" t="s">
        <v>44</v>
      </c>
      <c r="B3" s="905" t="s">
        <v>147</v>
      </c>
      <c r="C3" s="903" t="s">
        <v>267</v>
      </c>
      <c r="D3" s="897" t="s">
        <v>761</v>
      </c>
      <c r="E3" s="897" t="s">
        <v>762</v>
      </c>
      <c r="F3" s="895" t="s">
        <v>763</v>
      </c>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row>
    <row r="4" spans="1:32" ht="18" customHeight="1" thickBot="1" x14ac:dyDescent="0.25">
      <c r="A4" s="900"/>
      <c r="B4" s="906"/>
      <c r="C4" s="904"/>
      <c r="D4" s="898"/>
      <c r="E4" s="898"/>
      <c r="F4" s="896"/>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row>
    <row r="5" spans="1:32" x14ac:dyDescent="0.2">
      <c r="A5" s="287">
        <v>1</v>
      </c>
      <c r="B5" s="288" t="s">
        <v>58</v>
      </c>
      <c r="C5" s="492"/>
      <c r="D5" s="493"/>
      <c r="E5" s="493"/>
      <c r="F5" s="494"/>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row>
    <row r="6" spans="1:32" x14ac:dyDescent="0.2">
      <c r="A6" s="287">
        <v>2</v>
      </c>
      <c r="B6" s="12"/>
      <c r="C6" s="11"/>
      <c r="D6" s="174"/>
      <c r="E6" s="174"/>
      <c r="F6" s="17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row>
    <row r="7" spans="1:32" x14ac:dyDescent="0.2">
      <c r="A7" s="287">
        <v>3</v>
      </c>
      <c r="B7" s="12"/>
      <c r="C7" s="11"/>
      <c r="D7" s="174"/>
      <c r="E7" s="174"/>
      <c r="F7" s="17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row>
    <row r="8" spans="1:32" x14ac:dyDescent="0.2">
      <c r="A8" s="287">
        <v>4</v>
      </c>
      <c r="B8" s="12"/>
      <c r="C8" s="11"/>
      <c r="D8" s="174"/>
      <c r="E8" s="174"/>
      <c r="F8" s="17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row>
    <row r="9" spans="1:32" x14ac:dyDescent="0.2">
      <c r="A9" s="287">
        <v>5</v>
      </c>
      <c r="B9" s="12"/>
      <c r="C9" s="11"/>
      <c r="D9" s="174"/>
      <c r="E9" s="174"/>
      <c r="F9" s="17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row>
    <row r="10" spans="1:32" x14ac:dyDescent="0.2">
      <c r="A10" s="287">
        <v>6</v>
      </c>
      <c r="B10" s="12"/>
      <c r="C10" s="11"/>
      <c r="D10" s="174"/>
      <c r="E10" s="174"/>
      <c r="F10" s="17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row>
    <row r="11" spans="1:32" x14ac:dyDescent="0.2">
      <c r="A11" s="287">
        <v>7</v>
      </c>
      <c r="B11" s="12"/>
      <c r="C11" s="11"/>
      <c r="D11" s="174"/>
      <c r="E11" s="174"/>
      <c r="F11" s="17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row>
    <row r="12" spans="1:32" x14ac:dyDescent="0.2">
      <c r="A12" s="287">
        <v>8</v>
      </c>
      <c r="B12" s="12"/>
      <c r="C12" s="11"/>
      <c r="D12" s="174"/>
      <c r="E12" s="174"/>
      <c r="F12" s="17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row>
    <row r="13" spans="1:32" x14ac:dyDescent="0.2">
      <c r="A13" s="287">
        <v>9</v>
      </c>
      <c r="B13" s="12"/>
      <c r="C13" s="11"/>
      <c r="D13" s="174"/>
      <c r="E13" s="174"/>
      <c r="F13" s="17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row>
    <row r="14" spans="1:32" x14ac:dyDescent="0.2">
      <c r="A14" s="287">
        <v>10</v>
      </c>
      <c r="B14" s="12"/>
      <c r="C14" s="11"/>
      <c r="D14" s="174"/>
      <c r="E14" s="174"/>
      <c r="F14" s="17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row>
    <row r="15" spans="1:32" x14ac:dyDescent="0.2">
      <c r="A15" s="287">
        <v>11</v>
      </c>
      <c r="B15" s="135" t="s">
        <v>132</v>
      </c>
      <c r="C15" s="136" t="s">
        <v>578</v>
      </c>
      <c r="D15" s="174"/>
      <c r="E15" s="174"/>
      <c r="F15" s="17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row>
    <row r="16" spans="1:32" x14ac:dyDescent="0.2">
      <c r="A16" s="287">
        <v>12</v>
      </c>
      <c r="B16" s="135" t="s">
        <v>133</v>
      </c>
      <c r="C16" s="11"/>
      <c r="D16" s="289">
        <f>SUM(D6:D15)</f>
        <v>0</v>
      </c>
      <c r="E16" s="289">
        <f>SUM(E6:E15)</f>
        <v>0</v>
      </c>
      <c r="F16" s="49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row>
    <row r="17" spans="1:32" x14ac:dyDescent="0.2">
      <c r="A17" s="287">
        <v>13</v>
      </c>
      <c r="B17" s="290" t="s">
        <v>134</v>
      </c>
      <c r="C17" s="11"/>
      <c r="D17" s="497"/>
      <c r="E17" s="497"/>
      <c r="F17" s="291">
        <f>SUM(F6:F15)</f>
        <v>0</v>
      </c>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row>
    <row r="18" spans="1:32" x14ac:dyDescent="0.2">
      <c r="A18" s="287">
        <v>14</v>
      </c>
      <c r="B18" s="135" t="s">
        <v>76</v>
      </c>
      <c r="C18" s="11"/>
      <c r="D18" s="497"/>
      <c r="E18" s="497"/>
      <c r="F18" s="17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row>
    <row r="19" spans="1:32" ht="13.5" thickBot="1" x14ac:dyDescent="0.25">
      <c r="A19" s="287">
        <v>15</v>
      </c>
      <c r="B19" s="135" t="s">
        <v>77</v>
      </c>
      <c r="C19" s="11"/>
      <c r="D19" s="497"/>
      <c r="E19" s="497"/>
      <c r="F19" s="291">
        <f>IF((F17+F18)&lt;&gt;F32,"Budget Not Balanced",ROUND(F17+F18,2))</f>
        <v>0</v>
      </c>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row>
    <row r="20" spans="1:32" x14ac:dyDescent="0.2">
      <c r="A20" s="293">
        <v>16</v>
      </c>
      <c r="B20" s="294" t="s">
        <v>260</v>
      </c>
      <c r="C20" s="498"/>
      <c r="D20" s="499"/>
      <c r="E20" s="499"/>
      <c r="F20" s="500"/>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row>
    <row r="21" spans="1:32" x14ac:dyDescent="0.2">
      <c r="A21" s="295">
        <v>17</v>
      </c>
      <c r="B21" s="296" t="s">
        <v>78</v>
      </c>
      <c r="C21" s="13"/>
      <c r="D21" s="167"/>
      <c r="E21" s="167"/>
      <c r="F21" s="168"/>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row>
    <row r="22" spans="1:32" x14ac:dyDescent="0.2">
      <c r="A22" s="295">
        <v>18</v>
      </c>
      <c r="B22" s="296" t="s">
        <v>79</v>
      </c>
      <c r="C22" s="13"/>
      <c r="D22" s="167"/>
      <c r="E22" s="167"/>
      <c r="F22" s="168"/>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row>
    <row r="23" spans="1:32" x14ac:dyDescent="0.2">
      <c r="A23" s="295">
        <v>19</v>
      </c>
      <c r="B23" s="296" t="s">
        <v>81</v>
      </c>
      <c r="C23" s="13"/>
      <c r="D23" s="248">
        <f>ROUND(SUM(D21:D22),2)</f>
        <v>0</v>
      </c>
      <c r="E23" s="248">
        <f>IF(SUM(E21:E22)&lt;&gt;D34,"Must = Col 1 Line 30",ROUND(SUM(E21:E22),2))</f>
        <v>0</v>
      </c>
      <c r="F23" s="249">
        <f>IF(SUM(F21:F22)&lt;&gt;E34,"Must = Col 2 Line 30",ROUND(SUM(F21:F22),2))</f>
        <v>0</v>
      </c>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row>
    <row r="24" spans="1:32" x14ac:dyDescent="0.2">
      <c r="A24" s="295">
        <v>20</v>
      </c>
      <c r="B24" s="299" t="s">
        <v>82</v>
      </c>
      <c r="C24" s="496"/>
      <c r="D24" s="497"/>
      <c r="E24" s="497"/>
      <c r="F24" s="49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row>
    <row r="25" spans="1:32" x14ac:dyDescent="0.2">
      <c r="A25" s="295">
        <v>21</v>
      </c>
      <c r="B25" s="296" t="s">
        <v>91</v>
      </c>
      <c r="C25" s="299">
        <v>1510</v>
      </c>
      <c r="D25" s="167"/>
      <c r="E25" s="167"/>
      <c r="F25" s="168"/>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row>
    <row r="26" spans="1:32" x14ac:dyDescent="0.2">
      <c r="A26" s="295">
        <v>22</v>
      </c>
      <c r="B26" s="296" t="s">
        <v>148</v>
      </c>
      <c r="C26" s="299">
        <v>1790</v>
      </c>
      <c r="D26" s="167"/>
      <c r="E26" s="167"/>
      <c r="F26" s="168"/>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row>
    <row r="27" spans="1:32" x14ac:dyDescent="0.2">
      <c r="A27" s="295">
        <v>23</v>
      </c>
      <c r="B27" s="14" t="s">
        <v>579</v>
      </c>
      <c r="C27" s="13">
        <v>1710</v>
      </c>
      <c r="D27" s="167"/>
      <c r="E27" s="167"/>
      <c r="F27" s="168"/>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row>
    <row r="28" spans="1:32" x14ac:dyDescent="0.2">
      <c r="A28" s="295">
        <v>24</v>
      </c>
      <c r="B28" s="14"/>
      <c r="C28" s="13"/>
      <c r="D28" s="167"/>
      <c r="E28" s="167"/>
      <c r="F28" s="168"/>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row>
    <row r="29" spans="1:32" x14ac:dyDescent="0.2">
      <c r="A29" s="295">
        <v>25</v>
      </c>
      <c r="B29" s="299" t="s">
        <v>116</v>
      </c>
      <c r="C29" s="501"/>
      <c r="D29" s="484"/>
      <c r="E29" s="484"/>
      <c r="F29" s="483"/>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row>
    <row r="30" spans="1:32" x14ac:dyDescent="0.2">
      <c r="A30" s="295">
        <v>26</v>
      </c>
      <c r="B30" s="296" t="s">
        <v>135</v>
      </c>
      <c r="C30" s="299">
        <v>5200</v>
      </c>
      <c r="D30" s="167"/>
      <c r="E30" s="167"/>
      <c r="F30" s="168"/>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row>
    <row r="31" spans="1:32" x14ac:dyDescent="0.2">
      <c r="A31" s="295">
        <v>27</v>
      </c>
      <c r="B31" s="14"/>
      <c r="C31" s="13"/>
      <c r="D31" s="167"/>
      <c r="E31" s="167"/>
      <c r="F31" s="168"/>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row>
    <row r="32" spans="1:32" x14ac:dyDescent="0.2">
      <c r="A32" s="295">
        <v>28</v>
      </c>
      <c r="B32" s="296" t="s">
        <v>126</v>
      </c>
      <c r="C32" s="13"/>
      <c r="D32" s="248">
        <f>ROUND(SUM(D23:D31),2)</f>
        <v>0</v>
      </c>
      <c r="E32" s="248">
        <f>ROUND(SUM(E23:E31),2)</f>
        <v>0</v>
      </c>
      <c r="F32" s="249">
        <f>ROUND(SUM(F23:F31),2)</f>
        <v>0</v>
      </c>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row>
    <row r="33" spans="1:32" x14ac:dyDescent="0.2">
      <c r="A33" s="295">
        <v>29</v>
      </c>
      <c r="B33" s="296" t="s">
        <v>136</v>
      </c>
      <c r="C33" s="13"/>
      <c r="D33" s="248">
        <f>D16</f>
        <v>0</v>
      </c>
      <c r="E33" s="248">
        <f>E16</f>
        <v>0</v>
      </c>
      <c r="F33" s="483"/>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row>
    <row r="34" spans="1:32" ht="13.5" thickBot="1" x14ac:dyDescent="0.25">
      <c r="A34" s="300">
        <v>30</v>
      </c>
      <c r="B34" s="301" t="s">
        <v>128</v>
      </c>
      <c r="C34" s="15"/>
      <c r="D34" s="302">
        <f>D32-D33</f>
        <v>0</v>
      </c>
      <c r="E34" s="302">
        <f>E32-E33</f>
        <v>0</v>
      </c>
      <c r="F34" s="502"/>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row>
    <row r="35" spans="1:32" x14ac:dyDescent="0.2">
      <c r="A35" s="122"/>
      <c r="B35" s="122"/>
      <c r="C35" s="122"/>
      <c r="D35" s="303"/>
      <c r="E35" s="303"/>
      <c r="F35" s="303"/>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row>
    <row r="36" spans="1:32" x14ac:dyDescent="0.2">
      <c r="A36" s="304" t="s">
        <v>149</v>
      </c>
      <c r="B36" s="304"/>
      <c r="C36" s="304"/>
      <c r="D36" s="305"/>
      <c r="E36" s="305"/>
      <c r="F36" s="303"/>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row>
    <row r="37" spans="1:32" ht="6" customHeight="1" x14ac:dyDescent="0.2">
      <c r="A37" s="122"/>
      <c r="B37" s="122"/>
      <c r="C37" s="122"/>
      <c r="D37" s="303"/>
      <c r="E37" s="303"/>
      <c r="F37" s="303"/>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row>
    <row r="38" spans="1:32" s="145" customFormat="1" x14ac:dyDescent="0.2">
      <c r="A38" s="515"/>
      <c r="B38" s="515"/>
      <c r="C38" s="515"/>
      <c r="D38" s="514"/>
      <c r="E38" s="514"/>
      <c r="F38" s="514"/>
    </row>
    <row r="39" spans="1:32" s="145" customFormat="1" ht="6" customHeight="1" x14ac:dyDescent="0.2">
      <c r="A39" s="151"/>
      <c r="B39" s="151"/>
      <c r="C39" s="151"/>
      <c r="D39" s="514"/>
      <c r="E39" s="514"/>
      <c r="F39" s="514"/>
    </row>
    <row r="40" spans="1:32" s="145" customFormat="1" x14ac:dyDescent="0.2">
      <c r="A40" s="151"/>
      <c r="B40" s="151"/>
      <c r="C40" s="151"/>
      <c r="D40" s="519"/>
      <c r="E40" s="519"/>
      <c r="F40" s="517"/>
    </row>
    <row r="41" spans="1:32" s="145" customFormat="1" x14ac:dyDescent="0.2">
      <c r="D41" s="518"/>
      <c r="E41" s="518"/>
      <c r="F41" s="518"/>
    </row>
    <row r="42" spans="1:32" s="145" customFormat="1" x14ac:dyDescent="0.2">
      <c r="D42" s="518"/>
      <c r="E42" s="518"/>
      <c r="F42" s="518"/>
    </row>
    <row r="43" spans="1:32" s="145" customFormat="1" x14ac:dyDescent="0.2">
      <c r="D43" s="518"/>
      <c r="E43" s="518"/>
      <c r="F43" s="518"/>
    </row>
    <row r="44" spans="1:32" s="145" customFormat="1" x14ac:dyDescent="0.2">
      <c r="D44" s="518"/>
      <c r="E44" s="518"/>
      <c r="F44" s="518"/>
    </row>
    <row r="45" spans="1:32" s="145" customFormat="1" x14ac:dyDescent="0.2">
      <c r="D45" s="518"/>
      <c r="E45" s="518"/>
      <c r="F45" s="518"/>
    </row>
    <row r="46" spans="1:32" s="145" customFormat="1" x14ac:dyDescent="0.2">
      <c r="D46" s="518"/>
      <c r="E46" s="518"/>
      <c r="F46" s="518"/>
    </row>
    <row r="47" spans="1:32" s="145" customFormat="1" x14ac:dyDescent="0.2">
      <c r="D47" s="518"/>
      <c r="E47" s="518"/>
      <c r="F47" s="518"/>
    </row>
    <row r="48" spans="1:32" s="145" customFormat="1" x14ac:dyDescent="0.2">
      <c r="D48" s="518"/>
      <c r="E48" s="518"/>
      <c r="F48" s="518"/>
    </row>
    <row r="49" spans="4:6" s="145" customFormat="1" x14ac:dyDescent="0.2">
      <c r="D49" s="518"/>
      <c r="E49" s="518"/>
      <c r="F49" s="518"/>
    </row>
    <row r="50" spans="4:6" s="145" customFormat="1" x14ac:dyDescent="0.2">
      <c r="D50" s="518"/>
      <c r="E50" s="518"/>
      <c r="F50" s="518"/>
    </row>
    <row r="51" spans="4:6" s="145" customFormat="1" x14ac:dyDescent="0.2">
      <c r="D51" s="518"/>
      <c r="E51" s="518"/>
      <c r="F51" s="518"/>
    </row>
    <row r="52" spans="4:6" s="145" customFormat="1" x14ac:dyDescent="0.2">
      <c r="D52" s="518"/>
      <c r="E52" s="518"/>
      <c r="F52" s="518"/>
    </row>
    <row r="53" spans="4:6" s="145" customFormat="1" x14ac:dyDescent="0.2">
      <c r="D53" s="518"/>
      <c r="E53" s="518"/>
      <c r="F53" s="518"/>
    </row>
    <row r="54" spans="4:6" s="145" customFormat="1" x14ac:dyDescent="0.2">
      <c r="D54" s="518"/>
      <c r="E54" s="518"/>
      <c r="F54" s="518"/>
    </row>
    <row r="55" spans="4:6" s="145" customFormat="1" x14ac:dyDescent="0.2">
      <c r="D55" s="518"/>
      <c r="E55" s="518"/>
      <c r="F55" s="518"/>
    </row>
    <row r="56" spans="4:6" s="145" customFormat="1" x14ac:dyDescent="0.2">
      <c r="D56" s="518"/>
      <c r="E56" s="518"/>
      <c r="F56" s="518"/>
    </row>
    <row r="57" spans="4:6" s="145" customFormat="1" x14ac:dyDescent="0.2">
      <c r="D57" s="518"/>
      <c r="E57" s="518"/>
      <c r="F57" s="518"/>
    </row>
    <row r="58" spans="4:6" s="145" customFormat="1" x14ac:dyDescent="0.2">
      <c r="D58" s="518"/>
      <c r="E58" s="518"/>
      <c r="F58" s="518"/>
    </row>
    <row r="59" spans="4:6" s="145" customFormat="1" x14ac:dyDescent="0.2">
      <c r="D59" s="518"/>
      <c r="E59" s="518"/>
      <c r="F59" s="518"/>
    </row>
    <row r="60" spans="4:6" s="145" customFormat="1" x14ac:dyDescent="0.2">
      <c r="D60" s="518"/>
      <c r="E60" s="518"/>
      <c r="F60" s="518"/>
    </row>
    <row r="61" spans="4:6" s="145" customFormat="1" x14ac:dyDescent="0.2">
      <c r="D61" s="518"/>
      <c r="E61" s="518"/>
      <c r="F61" s="518"/>
    </row>
    <row r="62" spans="4:6" s="145" customFormat="1" x14ac:dyDescent="0.2">
      <c r="D62" s="518"/>
      <c r="E62" s="518"/>
      <c r="F62" s="518"/>
    </row>
    <row r="63" spans="4:6" s="145" customFormat="1" x14ac:dyDescent="0.2">
      <c r="D63" s="518"/>
      <c r="E63" s="518"/>
      <c r="F63" s="518"/>
    </row>
    <row r="64" spans="4:6" s="145" customFormat="1" x14ac:dyDescent="0.2">
      <c r="D64" s="518"/>
      <c r="E64" s="518"/>
      <c r="F64" s="518"/>
    </row>
    <row r="65" spans="4:6" s="145" customFormat="1" x14ac:dyDescent="0.2">
      <c r="D65" s="518"/>
      <c r="E65" s="518"/>
      <c r="F65" s="518"/>
    </row>
    <row r="66" spans="4:6" s="145" customFormat="1" x14ac:dyDescent="0.2">
      <c r="D66" s="518"/>
      <c r="E66" s="518"/>
      <c r="F66" s="518"/>
    </row>
    <row r="67" spans="4:6" s="145" customFormat="1" x14ac:dyDescent="0.2">
      <c r="D67" s="518"/>
      <c r="E67" s="518"/>
      <c r="F67" s="518"/>
    </row>
    <row r="68" spans="4:6" s="145" customFormat="1" x14ac:dyDescent="0.2">
      <c r="D68" s="518"/>
      <c r="E68" s="518"/>
      <c r="F68" s="518"/>
    </row>
    <row r="69" spans="4:6" s="145" customFormat="1" x14ac:dyDescent="0.2">
      <c r="D69" s="518"/>
      <c r="E69" s="518"/>
      <c r="F69" s="518"/>
    </row>
    <row r="70" spans="4:6" s="145" customFormat="1" x14ac:dyDescent="0.2">
      <c r="D70" s="518"/>
      <c r="E70" s="518"/>
      <c r="F70" s="518"/>
    </row>
    <row r="71" spans="4:6" s="145" customFormat="1" x14ac:dyDescent="0.2">
      <c r="D71" s="518"/>
      <c r="E71" s="518"/>
      <c r="F71" s="518"/>
    </row>
    <row r="72" spans="4:6" s="145" customFormat="1" x14ac:dyDescent="0.2">
      <c r="D72" s="518"/>
      <c r="E72" s="518"/>
      <c r="F72" s="518"/>
    </row>
    <row r="73" spans="4:6" s="145" customFormat="1" x14ac:dyDescent="0.2">
      <c r="D73" s="518"/>
      <c r="E73" s="518"/>
      <c r="F73" s="518"/>
    </row>
    <row r="74" spans="4:6" s="145" customFormat="1" x14ac:dyDescent="0.2">
      <c r="D74" s="518"/>
      <c r="E74" s="518"/>
      <c r="F74" s="518"/>
    </row>
    <row r="75" spans="4:6" s="145" customFormat="1" x14ac:dyDescent="0.2">
      <c r="D75" s="518"/>
      <c r="E75" s="518"/>
      <c r="F75" s="518"/>
    </row>
    <row r="76" spans="4:6" s="145" customFormat="1" x14ac:dyDescent="0.2">
      <c r="D76" s="518"/>
      <c r="E76" s="518"/>
      <c r="F76" s="518"/>
    </row>
    <row r="77" spans="4:6" s="145" customFormat="1" x14ac:dyDescent="0.2">
      <c r="D77" s="518"/>
      <c r="E77" s="518"/>
      <c r="F77" s="518"/>
    </row>
    <row r="78" spans="4:6" s="145" customFormat="1" x14ac:dyDescent="0.2">
      <c r="D78" s="518"/>
      <c r="E78" s="518"/>
      <c r="F78" s="518"/>
    </row>
    <row r="79" spans="4:6" s="145" customFormat="1" x14ac:dyDescent="0.2">
      <c r="D79" s="518"/>
      <c r="E79" s="518"/>
      <c r="F79" s="518"/>
    </row>
    <row r="80" spans="4:6" s="145" customFormat="1" x14ac:dyDescent="0.2">
      <c r="D80" s="518"/>
      <c r="E80" s="518"/>
      <c r="F80" s="518"/>
    </row>
    <row r="81" spans="4:6" s="145" customFormat="1" x14ac:dyDescent="0.2">
      <c r="D81" s="518"/>
      <c r="E81" s="518"/>
      <c r="F81" s="518"/>
    </row>
    <row r="82" spans="4:6" s="145" customFormat="1" x14ac:dyDescent="0.2">
      <c r="D82" s="518"/>
      <c r="E82" s="518"/>
      <c r="F82" s="518"/>
    </row>
    <row r="83" spans="4:6" s="145" customFormat="1" x14ac:dyDescent="0.2">
      <c r="D83" s="518"/>
      <c r="E83" s="518"/>
      <c r="F83" s="518"/>
    </row>
    <row r="84" spans="4:6" s="145" customFormat="1" x14ac:dyDescent="0.2">
      <c r="D84" s="518"/>
      <c r="E84" s="518"/>
      <c r="F84" s="518"/>
    </row>
    <row r="85" spans="4:6" s="145" customFormat="1" x14ac:dyDescent="0.2">
      <c r="D85" s="518"/>
      <c r="E85" s="518"/>
      <c r="F85" s="518"/>
    </row>
    <row r="86" spans="4:6" s="145" customFormat="1" x14ac:dyDescent="0.2">
      <c r="D86" s="518"/>
      <c r="E86" s="518"/>
      <c r="F86" s="518"/>
    </row>
    <row r="87" spans="4:6" s="145" customFormat="1" x14ac:dyDescent="0.2">
      <c r="D87" s="518"/>
      <c r="E87" s="518"/>
      <c r="F87" s="518"/>
    </row>
    <row r="88" spans="4:6" s="145" customFormat="1" x14ac:dyDescent="0.2">
      <c r="D88" s="518"/>
      <c r="E88" s="518"/>
      <c r="F88" s="518"/>
    </row>
    <row r="89" spans="4:6" s="145" customFormat="1" x14ac:dyDescent="0.2">
      <c r="D89" s="518"/>
      <c r="E89" s="518"/>
      <c r="F89" s="518"/>
    </row>
    <row r="90" spans="4:6" s="145" customFormat="1" x14ac:dyDescent="0.2">
      <c r="D90" s="518"/>
      <c r="E90" s="518"/>
      <c r="F90" s="518"/>
    </row>
    <row r="91" spans="4:6" s="145" customFormat="1" x14ac:dyDescent="0.2">
      <c r="D91" s="518"/>
      <c r="E91" s="518"/>
      <c r="F91" s="518"/>
    </row>
    <row r="92" spans="4:6" s="145" customFormat="1" x14ac:dyDescent="0.2">
      <c r="D92" s="518"/>
      <c r="E92" s="518"/>
      <c r="F92" s="518"/>
    </row>
    <row r="93" spans="4:6" s="145" customFormat="1" x14ac:dyDescent="0.2">
      <c r="D93" s="518"/>
      <c r="E93" s="518"/>
      <c r="F93" s="518"/>
    </row>
    <row r="94" spans="4:6" s="145" customFormat="1" x14ac:dyDescent="0.2">
      <c r="D94" s="518"/>
      <c r="E94" s="518"/>
      <c r="F94" s="518"/>
    </row>
    <row r="95" spans="4:6" s="145" customFormat="1" x14ac:dyDescent="0.2">
      <c r="D95" s="518"/>
      <c r="E95" s="518"/>
      <c r="F95" s="518"/>
    </row>
    <row r="96" spans="4:6" s="145" customFormat="1" x14ac:dyDescent="0.2">
      <c r="D96" s="518"/>
      <c r="E96" s="518"/>
      <c r="F96" s="518"/>
    </row>
    <row r="97" spans="4:6" s="145" customFormat="1" x14ac:dyDescent="0.2">
      <c r="D97" s="518"/>
      <c r="E97" s="518"/>
      <c r="F97" s="518"/>
    </row>
    <row r="98" spans="4:6" s="145" customFormat="1" x14ac:dyDescent="0.2">
      <c r="D98" s="518"/>
      <c r="E98" s="518"/>
      <c r="F98" s="518"/>
    </row>
    <row r="99" spans="4:6" s="145" customFormat="1" x14ac:dyDescent="0.2">
      <c r="D99" s="518"/>
      <c r="E99" s="518"/>
      <c r="F99" s="518"/>
    </row>
    <row r="100" spans="4:6" s="145" customFormat="1" x14ac:dyDescent="0.2">
      <c r="D100" s="518"/>
      <c r="E100" s="518"/>
      <c r="F100" s="518"/>
    </row>
    <row r="101" spans="4:6" s="145" customFormat="1" x14ac:dyDescent="0.2">
      <c r="D101" s="518"/>
      <c r="E101" s="518"/>
      <c r="F101" s="518"/>
    </row>
    <row r="102" spans="4:6" s="145" customFormat="1" x14ac:dyDescent="0.2">
      <c r="D102" s="518"/>
      <c r="E102" s="518"/>
      <c r="F102" s="518"/>
    </row>
    <row r="103" spans="4:6" s="145" customFormat="1" x14ac:dyDescent="0.2">
      <c r="D103" s="518"/>
      <c r="E103" s="518"/>
      <c r="F103" s="518"/>
    </row>
    <row r="104" spans="4:6" s="145" customFormat="1" x14ac:dyDescent="0.2">
      <c r="D104" s="518"/>
      <c r="E104" s="518"/>
      <c r="F104" s="518"/>
    </row>
    <row r="105" spans="4:6" s="145" customFormat="1" x14ac:dyDescent="0.2">
      <c r="D105" s="518"/>
      <c r="E105" s="518"/>
      <c r="F105" s="518"/>
    </row>
    <row r="106" spans="4:6" s="145" customFormat="1" x14ac:dyDescent="0.2">
      <c r="D106" s="518"/>
      <c r="E106" s="518"/>
      <c r="F106" s="518"/>
    </row>
    <row r="107" spans="4:6" s="145" customFormat="1" x14ac:dyDescent="0.2">
      <c r="D107" s="518"/>
      <c r="E107" s="518"/>
      <c r="F107" s="518"/>
    </row>
    <row r="108" spans="4:6" s="145" customFormat="1" x14ac:dyDescent="0.2">
      <c r="D108" s="518"/>
      <c r="E108" s="518"/>
      <c r="F108" s="518"/>
    </row>
    <row r="109" spans="4:6" s="145" customFormat="1" x14ac:dyDescent="0.2">
      <c r="D109" s="518"/>
      <c r="E109" s="518"/>
      <c r="F109" s="518"/>
    </row>
    <row r="110" spans="4:6" s="145" customFormat="1" x14ac:dyDescent="0.2">
      <c r="D110" s="518"/>
      <c r="E110" s="518"/>
      <c r="F110" s="518"/>
    </row>
    <row r="111" spans="4:6" s="145" customFormat="1" x14ac:dyDescent="0.2">
      <c r="D111" s="518"/>
      <c r="E111" s="518"/>
      <c r="F111" s="518"/>
    </row>
    <row r="112" spans="4:6" s="145" customFormat="1" x14ac:dyDescent="0.2">
      <c r="D112" s="518"/>
      <c r="E112" s="518"/>
      <c r="F112" s="518"/>
    </row>
    <row r="113" spans="4:6" s="145" customFormat="1" x14ac:dyDescent="0.2">
      <c r="D113" s="518"/>
      <c r="E113" s="518"/>
      <c r="F113" s="518"/>
    </row>
    <row r="114" spans="4:6" s="145" customFormat="1" x14ac:dyDescent="0.2">
      <c r="D114" s="518"/>
      <c r="E114" s="518"/>
      <c r="F114" s="518"/>
    </row>
    <row r="115" spans="4:6" s="145" customFormat="1" x14ac:dyDescent="0.2">
      <c r="D115" s="518"/>
      <c r="E115" s="518"/>
      <c r="F115" s="518"/>
    </row>
    <row r="116" spans="4:6" s="145" customFormat="1" x14ac:dyDescent="0.2">
      <c r="D116" s="518"/>
      <c r="E116" s="518"/>
      <c r="F116" s="518"/>
    </row>
    <row r="117" spans="4:6" s="145" customFormat="1" x14ac:dyDescent="0.2">
      <c r="D117" s="518"/>
      <c r="E117" s="518"/>
      <c r="F117" s="518"/>
    </row>
    <row r="118" spans="4:6" s="145" customFormat="1" x14ac:dyDescent="0.2">
      <c r="D118" s="518"/>
      <c r="E118" s="518"/>
      <c r="F118" s="518"/>
    </row>
    <row r="119" spans="4:6" s="145" customFormat="1" x14ac:dyDescent="0.2">
      <c r="D119" s="518"/>
      <c r="E119" s="518"/>
      <c r="F119" s="518"/>
    </row>
    <row r="120" spans="4:6" s="145" customFormat="1" x14ac:dyDescent="0.2">
      <c r="D120" s="518"/>
      <c r="E120" s="518"/>
      <c r="F120" s="518"/>
    </row>
    <row r="121" spans="4:6" s="145" customFormat="1" x14ac:dyDescent="0.2">
      <c r="D121" s="518"/>
      <c r="E121" s="518"/>
      <c r="F121" s="518"/>
    </row>
    <row r="122" spans="4:6" s="145" customFormat="1" x14ac:dyDescent="0.2">
      <c r="D122" s="518"/>
      <c r="E122" s="518"/>
      <c r="F122" s="518"/>
    </row>
    <row r="123" spans="4:6" s="145" customFormat="1" x14ac:dyDescent="0.2">
      <c r="D123" s="518"/>
      <c r="E123" s="518"/>
      <c r="F123" s="518"/>
    </row>
    <row r="124" spans="4:6" s="145" customFormat="1" x14ac:dyDescent="0.2">
      <c r="D124" s="518"/>
      <c r="E124" s="518"/>
      <c r="F124" s="518"/>
    </row>
    <row r="125" spans="4:6" s="145" customFormat="1" x14ac:dyDescent="0.2">
      <c r="D125" s="518"/>
      <c r="E125" s="518"/>
      <c r="F125" s="518"/>
    </row>
    <row r="126" spans="4:6" s="145" customFormat="1" x14ac:dyDescent="0.2">
      <c r="D126" s="518"/>
      <c r="E126" s="518"/>
      <c r="F126" s="518"/>
    </row>
    <row r="127" spans="4:6" s="145" customFormat="1" x14ac:dyDescent="0.2">
      <c r="D127" s="518"/>
      <c r="E127" s="518"/>
      <c r="F127" s="518"/>
    </row>
    <row r="128" spans="4:6" s="145" customFormat="1" x14ac:dyDescent="0.2">
      <c r="D128" s="518"/>
      <c r="E128" s="518"/>
      <c r="F128" s="518"/>
    </row>
    <row r="129" spans="4:6" s="145" customFormat="1" x14ac:dyDescent="0.2">
      <c r="D129" s="518"/>
      <c r="E129" s="518"/>
      <c r="F129" s="518"/>
    </row>
    <row r="130" spans="4:6" s="145" customFormat="1" x14ac:dyDescent="0.2">
      <c r="D130" s="518"/>
      <c r="E130" s="518"/>
      <c r="F130" s="518"/>
    </row>
    <row r="131" spans="4:6" s="145" customFormat="1" x14ac:dyDescent="0.2">
      <c r="D131" s="518"/>
      <c r="E131" s="518"/>
      <c r="F131" s="518"/>
    </row>
    <row r="132" spans="4:6" s="145" customFormat="1" x14ac:dyDescent="0.2">
      <c r="D132" s="518"/>
      <c r="E132" s="518"/>
      <c r="F132" s="518"/>
    </row>
    <row r="133" spans="4:6" s="145" customFormat="1" x14ac:dyDescent="0.2">
      <c r="D133" s="518"/>
      <c r="E133" s="518"/>
      <c r="F133" s="518"/>
    </row>
    <row r="134" spans="4:6" s="145" customFormat="1" x14ac:dyDescent="0.2">
      <c r="D134" s="518"/>
      <c r="E134" s="518"/>
      <c r="F134" s="518"/>
    </row>
    <row r="135" spans="4:6" s="145" customFormat="1" x14ac:dyDescent="0.2">
      <c r="D135" s="518"/>
      <c r="E135" s="518"/>
      <c r="F135" s="518"/>
    </row>
    <row r="136" spans="4:6" s="145" customFormat="1" x14ac:dyDescent="0.2">
      <c r="D136" s="518"/>
      <c r="E136" s="518"/>
      <c r="F136" s="518"/>
    </row>
    <row r="137" spans="4:6" s="145" customFormat="1" x14ac:dyDescent="0.2">
      <c r="D137" s="518"/>
      <c r="E137" s="518"/>
      <c r="F137" s="518"/>
    </row>
    <row r="138" spans="4:6" s="145" customFormat="1" x14ac:dyDescent="0.2">
      <c r="D138" s="518"/>
      <c r="E138" s="518"/>
      <c r="F138" s="518"/>
    </row>
    <row r="139" spans="4:6" s="145" customFormat="1" x14ac:dyDescent="0.2">
      <c r="D139" s="518"/>
      <c r="E139" s="518"/>
      <c r="F139" s="518"/>
    </row>
    <row r="140" spans="4:6" s="145" customFormat="1" x14ac:dyDescent="0.2">
      <c r="D140" s="518"/>
      <c r="E140" s="518"/>
      <c r="F140" s="518"/>
    </row>
    <row r="141" spans="4:6" s="145" customFormat="1" x14ac:dyDescent="0.2">
      <c r="D141" s="518"/>
      <c r="E141" s="518"/>
      <c r="F141" s="518"/>
    </row>
    <row r="142" spans="4:6" s="145" customFormat="1" x14ac:dyDescent="0.2">
      <c r="D142" s="518"/>
      <c r="E142" s="518"/>
      <c r="F142" s="518"/>
    </row>
    <row r="143" spans="4:6" s="145" customFormat="1" x14ac:dyDescent="0.2"/>
    <row r="144" spans="4:6" s="145" customFormat="1" x14ac:dyDescent="0.2"/>
    <row r="145" s="145" customFormat="1" x14ac:dyDescent="0.2"/>
    <row r="146" s="145" customFormat="1" x14ac:dyDescent="0.2"/>
    <row r="147" s="145" customFormat="1" x14ac:dyDescent="0.2"/>
    <row r="148" s="145" customFormat="1" x14ac:dyDescent="0.2"/>
    <row r="149" s="145" customFormat="1" x14ac:dyDescent="0.2"/>
    <row r="150" s="145" customFormat="1" x14ac:dyDescent="0.2"/>
    <row r="151" s="145" customFormat="1" x14ac:dyDescent="0.2"/>
    <row r="152" s="145" customFormat="1" x14ac:dyDescent="0.2"/>
    <row r="153" s="145" customFormat="1" x14ac:dyDescent="0.2"/>
    <row r="154" s="145" customFormat="1" x14ac:dyDescent="0.2"/>
    <row r="155" s="145" customFormat="1" x14ac:dyDescent="0.2"/>
    <row r="156" s="145" customFormat="1" x14ac:dyDescent="0.2"/>
    <row r="157" s="145" customFormat="1" x14ac:dyDescent="0.2"/>
    <row r="158" s="145" customFormat="1" x14ac:dyDescent="0.2"/>
    <row r="159" s="145" customFormat="1" x14ac:dyDescent="0.2"/>
    <row r="160" s="145" customFormat="1" x14ac:dyDescent="0.2"/>
    <row r="161" s="145" customFormat="1" x14ac:dyDescent="0.2"/>
    <row r="162" s="145" customFormat="1" x14ac:dyDescent="0.2"/>
    <row r="163" s="145" customFormat="1" x14ac:dyDescent="0.2"/>
    <row r="164" s="145" customFormat="1" x14ac:dyDescent="0.2"/>
    <row r="165" s="145" customFormat="1" x14ac:dyDescent="0.2"/>
    <row r="166" s="145" customFormat="1" x14ac:dyDescent="0.2"/>
    <row r="167" s="145" customFormat="1" x14ac:dyDescent="0.2"/>
    <row r="168" s="145" customFormat="1" x14ac:dyDescent="0.2"/>
    <row r="169" s="145" customFormat="1" x14ac:dyDescent="0.2"/>
    <row r="170" s="145" customFormat="1" x14ac:dyDescent="0.2"/>
    <row r="171" s="145" customFormat="1" x14ac:dyDescent="0.2"/>
    <row r="172" s="145" customFormat="1" x14ac:dyDescent="0.2"/>
    <row r="173" s="145" customFormat="1" x14ac:dyDescent="0.2"/>
    <row r="174" s="145" customFormat="1" x14ac:dyDescent="0.2"/>
    <row r="175" s="145" customFormat="1" x14ac:dyDescent="0.2"/>
    <row r="176" s="145" customFormat="1" x14ac:dyDescent="0.2"/>
    <row r="177" s="145" customFormat="1" x14ac:dyDescent="0.2"/>
    <row r="178" s="145" customFormat="1" x14ac:dyDescent="0.2"/>
    <row r="179" s="145" customFormat="1" x14ac:dyDescent="0.2"/>
    <row r="180" s="145" customFormat="1" x14ac:dyDescent="0.2"/>
    <row r="181" s="145" customFormat="1" x14ac:dyDescent="0.2"/>
    <row r="182" s="145" customFormat="1" x14ac:dyDescent="0.2"/>
    <row r="183" s="145" customFormat="1" x14ac:dyDescent="0.2"/>
    <row r="184" s="145" customFormat="1" x14ac:dyDescent="0.2"/>
    <row r="185" s="145" customFormat="1" x14ac:dyDescent="0.2"/>
    <row r="186" s="145" customFormat="1" x14ac:dyDescent="0.2"/>
    <row r="187" s="145" customFormat="1" x14ac:dyDescent="0.2"/>
    <row r="188" s="145" customFormat="1" x14ac:dyDescent="0.2"/>
    <row r="189" s="145" customFormat="1" x14ac:dyDescent="0.2"/>
    <row r="190" s="145" customFormat="1" x14ac:dyDescent="0.2"/>
    <row r="191" s="145" customFormat="1" x14ac:dyDescent="0.2"/>
    <row r="192" s="145" customFormat="1" x14ac:dyDescent="0.2"/>
    <row r="193" s="145" customFormat="1" x14ac:dyDescent="0.2"/>
    <row r="194" s="145" customFormat="1" x14ac:dyDescent="0.2"/>
    <row r="195" s="145" customFormat="1" x14ac:dyDescent="0.2"/>
    <row r="196" s="145" customFormat="1" x14ac:dyDescent="0.2"/>
    <row r="197" s="145" customFormat="1" x14ac:dyDescent="0.2"/>
    <row r="198" s="145" customFormat="1" x14ac:dyDescent="0.2"/>
    <row r="199" s="145" customFormat="1" x14ac:dyDescent="0.2"/>
    <row r="200" s="145" customFormat="1" x14ac:dyDescent="0.2"/>
    <row r="201" s="145" customFormat="1" x14ac:dyDescent="0.2"/>
    <row r="202" s="145" customFormat="1" x14ac:dyDescent="0.2"/>
    <row r="203" s="145" customFormat="1" x14ac:dyDescent="0.2"/>
    <row r="204" s="145" customFormat="1" x14ac:dyDescent="0.2"/>
    <row r="205" s="145" customFormat="1" x14ac:dyDescent="0.2"/>
    <row r="206" s="145" customFormat="1" x14ac:dyDescent="0.2"/>
    <row r="207" s="145" customFormat="1" x14ac:dyDescent="0.2"/>
    <row r="208" s="145" customFormat="1" x14ac:dyDescent="0.2"/>
    <row r="209" s="145" customFormat="1" x14ac:dyDescent="0.2"/>
    <row r="210" s="145" customFormat="1" x14ac:dyDescent="0.2"/>
    <row r="211" s="145" customFormat="1" x14ac:dyDescent="0.2"/>
    <row r="212" s="145" customFormat="1" x14ac:dyDescent="0.2"/>
    <row r="213" s="145" customFormat="1" x14ac:dyDescent="0.2"/>
    <row r="214" s="145" customFormat="1" x14ac:dyDescent="0.2"/>
    <row r="215" s="145" customFormat="1" x14ac:dyDescent="0.2"/>
    <row r="216" s="145" customFormat="1" x14ac:dyDescent="0.2"/>
    <row r="217" s="145" customFormat="1" x14ac:dyDescent="0.2"/>
    <row r="218" s="145" customFormat="1" x14ac:dyDescent="0.2"/>
    <row r="219" s="145" customFormat="1" x14ac:dyDescent="0.2"/>
    <row r="220" s="145" customFormat="1" x14ac:dyDescent="0.2"/>
    <row r="221" s="145" customFormat="1" x14ac:dyDescent="0.2"/>
    <row r="222" s="145" customFormat="1" x14ac:dyDescent="0.2"/>
    <row r="223" s="145" customFormat="1" x14ac:dyDescent="0.2"/>
    <row r="224" s="145" customFormat="1" x14ac:dyDescent="0.2"/>
    <row r="225" s="145" customFormat="1" x14ac:dyDescent="0.2"/>
    <row r="226" s="145" customFormat="1" x14ac:dyDescent="0.2"/>
    <row r="227" s="145" customFormat="1" x14ac:dyDescent="0.2"/>
    <row r="228" s="145" customFormat="1" x14ac:dyDescent="0.2"/>
    <row r="229" s="145" customFormat="1" x14ac:dyDescent="0.2"/>
    <row r="230" s="145" customFormat="1" x14ac:dyDescent="0.2"/>
    <row r="231" s="145" customFormat="1" x14ac:dyDescent="0.2"/>
    <row r="232" s="145" customFormat="1" x14ac:dyDescent="0.2"/>
    <row r="233" s="145" customFormat="1" x14ac:dyDescent="0.2"/>
    <row r="234" s="145" customFormat="1" x14ac:dyDescent="0.2"/>
    <row r="235" s="145" customFormat="1" x14ac:dyDescent="0.2"/>
    <row r="236" s="145" customFormat="1" x14ac:dyDescent="0.2"/>
    <row r="237" s="145" customFormat="1" x14ac:dyDescent="0.2"/>
    <row r="238" s="145" customFormat="1" x14ac:dyDescent="0.2"/>
    <row r="239" s="145" customFormat="1" x14ac:dyDescent="0.2"/>
    <row r="240" s="145" customFormat="1" x14ac:dyDescent="0.2"/>
    <row r="241" s="145" customFormat="1" x14ac:dyDescent="0.2"/>
    <row r="242" s="145" customFormat="1" x14ac:dyDescent="0.2"/>
    <row r="243" s="145" customFormat="1" x14ac:dyDescent="0.2"/>
    <row r="244" s="145" customFormat="1" x14ac:dyDescent="0.2"/>
    <row r="245" s="145" customFormat="1" x14ac:dyDescent="0.2"/>
    <row r="246" s="145" customFormat="1" x14ac:dyDescent="0.2"/>
    <row r="247" s="145" customFormat="1" x14ac:dyDescent="0.2"/>
    <row r="248" s="145" customFormat="1" x14ac:dyDescent="0.2"/>
    <row r="249" s="145" customFormat="1" x14ac:dyDescent="0.2"/>
    <row r="250" s="145" customFormat="1" x14ac:dyDescent="0.2"/>
    <row r="251" s="145" customFormat="1" x14ac:dyDescent="0.2"/>
    <row r="252" s="145" customFormat="1" x14ac:dyDescent="0.2"/>
    <row r="253" s="145" customFormat="1" x14ac:dyDescent="0.2"/>
    <row r="254" s="145" customFormat="1" x14ac:dyDescent="0.2"/>
    <row r="255" s="145" customFormat="1" x14ac:dyDescent="0.2"/>
    <row r="256" s="145" customFormat="1" x14ac:dyDescent="0.2"/>
    <row r="257" s="145" customFormat="1" x14ac:dyDescent="0.2"/>
    <row r="258" s="145" customFormat="1" x14ac:dyDescent="0.2"/>
    <row r="259" s="145" customFormat="1" x14ac:dyDescent="0.2"/>
    <row r="260" s="145" customFormat="1" x14ac:dyDescent="0.2"/>
    <row r="261" s="145" customFormat="1" x14ac:dyDescent="0.2"/>
    <row r="262" s="145" customFormat="1" x14ac:dyDescent="0.2"/>
    <row r="263" s="145" customFormat="1" x14ac:dyDescent="0.2"/>
    <row r="264" s="145" customFormat="1" x14ac:dyDescent="0.2"/>
    <row r="265" s="145" customFormat="1" x14ac:dyDescent="0.2"/>
    <row r="266" s="145" customFormat="1" x14ac:dyDescent="0.2"/>
    <row r="267" s="145" customFormat="1" x14ac:dyDescent="0.2"/>
    <row r="268" s="145" customFormat="1" x14ac:dyDescent="0.2"/>
    <row r="269" s="145" customFormat="1" x14ac:dyDescent="0.2"/>
    <row r="270" s="145" customFormat="1" x14ac:dyDescent="0.2"/>
    <row r="271" s="145" customFormat="1" x14ac:dyDescent="0.2"/>
    <row r="272" s="145" customFormat="1" x14ac:dyDescent="0.2"/>
    <row r="273" s="145" customFormat="1" x14ac:dyDescent="0.2"/>
    <row r="274" s="145" customFormat="1" x14ac:dyDescent="0.2"/>
    <row r="275" s="145" customFormat="1" x14ac:dyDescent="0.2"/>
    <row r="276" s="145" customFormat="1" x14ac:dyDescent="0.2"/>
    <row r="277" s="145" customFormat="1" x14ac:dyDescent="0.2"/>
    <row r="278" s="145" customFormat="1" x14ac:dyDescent="0.2"/>
    <row r="279" s="145" customFormat="1" x14ac:dyDescent="0.2"/>
    <row r="280" s="145" customFormat="1" x14ac:dyDescent="0.2"/>
    <row r="281" s="145" customFormat="1" x14ac:dyDescent="0.2"/>
    <row r="282" s="145" customFormat="1" x14ac:dyDescent="0.2"/>
    <row r="283" s="145" customFormat="1" x14ac:dyDescent="0.2"/>
    <row r="284" s="145" customFormat="1" x14ac:dyDescent="0.2"/>
    <row r="285" s="145" customFormat="1" x14ac:dyDescent="0.2"/>
    <row r="286" s="145" customFormat="1" x14ac:dyDescent="0.2"/>
    <row r="287" s="145" customFormat="1" x14ac:dyDescent="0.2"/>
    <row r="288" s="145" customFormat="1" x14ac:dyDescent="0.2"/>
    <row r="289" s="145" customFormat="1" x14ac:dyDescent="0.2"/>
    <row r="290" s="145" customFormat="1" x14ac:dyDescent="0.2"/>
    <row r="291" s="145" customFormat="1" x14ac:dyDescent="0.2"/>
    <row r="292" s="145" customFormat="1" x14ac:dyDescent="0.2"/>
    <row r="293" s="145" customFormat="1" x14ac:dyDescent="0.2"/>
    <row r="294" s="145" customFormat="1" x14ac:dyDescent="0.2"/>
    <row r="295" s="145" customFormat="1" x14ac:dyDescent="0.2"/>
    <row r="296" s="145" customFormat="1" x14ac:dyDescent="0.2"/>
    <row r="297" s="145" customFormat="1" x14ac:dyDescent="0.2"/>
    <row r="298" s="145" customFormat="1" x14ac:dyDescent="0.2"/>
    <row r="299" s="145" customFormat="1" x14ac:dyDescent="0.2"/>
    <row r="300" s="145" customFormat="1" x14ac:dyDescent="0.2"/>
    <row r="301" s="145" customFormat="1" x14ac:dyDescent="0.2"/>
    <row r="302" s="145" customFormat="1" x14ac:dyDescent="0.2"/>
    <row r="303" s="145" customFormat="1" x14ac:dyDescent="0.2"/>
    <row r="304" s="145" customFormat="1" x14ac:dyDescent="0.2"/>
    <row r="305" s="145" customFormat="1" x14ac:dyDescent="0.2"/>
    <row r="306" s="145" customFormat="1" x14ac:dyDescent="0.2"/>
    <row r="307" s="145" customFormat="1" x14ac:dyDescent="0.2"/>
    <row r="308" s="145" customFormat="1" x14ac:dyDescent="0.2"/>
    <row r="309" s="145" customFormat="1" x14ac:dyDescent="0.2"/>
    <row r="310" s="145" customFormat="1" x14ac:dyDescent="0.2"/>
    <row r="311" s="145" customFormat="1" x14ac:dyDescent="0.2"/>
    <row r="312" s="145" customFormat="1" x14ac:dyDescent="0.2"/>
    <row r="313" s="145" customFormat="1" x14ac:dyDescent="0.2"/>
    <row r="314" s="145" customFormat="1" x14ac:dyDescent="0.2"/>
    <row r="315" s="145" customFormat="1" x14ac:dyDescent="0.2"/>
    <row r="316" s="145" customFormat="1" x14ac:dyDescent="0.2"/>
    <row r="317" s="145" customFormat="1" x14ac:dyDescent="0.2"/>
    <row r="318" s="145" customFormat="1" x14ac:dyDescent="0.2"/>
    <row r="319" s="145" customFormat="1" x14ac:dyDescent="0.2"/>
    <row r="320" s="145" customFormat="1" x14ac:dyDescent="0.2"/>
    <row r="321" s="145" customFormat="1" x14ac:dyDescent="0.2"/>
    <row r="322" s="145" customFormat="1" x14ac:dyDescent="0.2"/>
    <row r="323" s="145" customFormat="1" x14ac:dyDescent="0.2"/>
    <row r="324" s="145" customFormat="1" x14ac:dyDescent="0.2"/>
    <row r="325" s="145" customFormat="1" x14ac:dyDescent="0.2"/>
    <row r="326" s="145" customFormat="1" x14ac:dyDescent="0.2"/>
    <row r="327" s="145" customFormat="1" x14ac:dyDescent="0.2"/>
    <row r="328" s="145" customFormat="1" x14ac:dyDescent="0.2"/>
    <row r="329" s="145" customFormat="1" x14ac:dyDescent="0.2"/>
    <row r="330" s="145" customFormat="1" x14ac:dyDescent="0.2"/>
    <row r="331" s="145" customFormat="1" x14ac:dyDescent="0.2"/>
    <row r="332" s="145" customFormat="1" x14ac:dyDescent="0.2"/>
    <row r="333" s="145" customFormat="1" x14ac:dyDescent="0.2"/>
    <row r="334" s="145" customFormat="1" x14ac:dyDescent="0.2"/>
    <row r="335" s="145" customFormat="1" x14ac:dyDescent="0.2"/>
    <row r="336" s="145" customFormat="1" x14ac:dyDescent="0.2"/>
    <row r="337" s="145" customFormat="1" x14ac:dyDescent="0.2"/>
    <row r="338" s="145" customFormat="1" x14ac:dyDescent="0.2"/>
    <row r="339" s="145" customFormat="1" x14ac:dyDescent="0.2"/>
    <row r="340" s="145" customFormat="1" x14ac:dyDescent="0.2"/>
    <row r="341" s="145" customFormat="1" x14ac:dyDescent="0.2"/>
    <row r="342" s="145" customFormat="1" x14ac:dyDescent="0.2"/>
    <row r="343" s="145" customFormat="1" x14ac:dyDescent="0.2"/>
    <row r="344" s="145" customFormat="1" x14ac:dyDescent="0.2"/>
    <row r="345" s="145" customFormat="1" x14ac:dyDescent="0.2"/>
    <row r="346" s="145" customFormat="1" x14ac:dyDescent="0.2"/>
    <row r="347" s="145" customFormat="1" x14ac:dyDescent="0.2"/>
    <row r="348" s="145" customFormat="1" x14ac:dyDescent="0.2"/>
    <row r="349" s="145" customFormat="1" x14ac:dyDescent="0.2"/>
    <row r="350" s="145" customFormat="1" x14ac:dyDescent="0.2"/>
    <row r="351" s="145" customFormat="1" x14ac:dyDescent="0.2"/>
    <row r="352" s="145" customFormat="1" x14ac:dyDescent="0.2"/>
    <row r="353" s="145" customFormat="1" x14ac:dyDescent="0.2"/>
    <row r="354" s="145" customFormat="1" x14ac:dyDescent="0.2"/>
    <row r="355" s="145" customFormat="1" x14ac:dyDescent="0.2"/>
    <row r="356" s="145" customFormat="1" x14ac:dyDescent="0.2"/>
    <row r="357" s="145" customFormat="1" x14ac:dyDescent="0.2"/>
    <row r="358" s="145" customFormat="1" x14ac:dyDescent="0.2"/>
    <row r="359" s="145" customFormat="1" x14ac:dyDescent="0.2"/>
    <row r="360" s="145" customFormat="1" x14ac:dyDescent="0.2"/>
    <row r="361" s="145" customFormat="1" x14ac:dyDescent="0.2"/>
    <row r="362" s="145" customFormat="1" x14ac:dyDescent="0.2"/>
    <row r="363" s="145" customFormat="1" x14ac:dyDescent="0.2"/>
    <row r="364" s="145" customFormat="1" x14ac:dyDescent="0.2"/>
    <row r="365" s="145" customFormat="1" x14ac:dyDescent="0.2"/>
    <row r="366" s="145" customFormat="1" x14ac:dyDescent="0.2"/>
    <row r="367" s="145" customFormat="1" x14ac:dyDescent="0.2"/>
    <row r="368" s="145" customFormat="1" x14ac:dyDescent="0.2"/>
    <row r="369" s="145" customFormat="1" x14ac:dyDescent="0.2"/>
    <row r="370" s="145" customFormat="1" x14ac:dyDescent="0.2"/>
    <row r="371" s="145" customFormat="1" x14ac:dyDescent="0.2"/>
    <row r="372" s="145" customFormat="1" x14ac:dyDescent="0.2"/>
    <row r="373" s="145" customFormat="1" x14ac:dyDescent="0.2"/>
    <row r="374" s="145" customFormat="1" x14ac:dyDescent="0.2"/>
    <row r="375" s="145" customFormat="1" x14ac:dyDescent="0.2"/>
    <row r="376" s="145" customFormat="1" x14ac:dyDescent="0.2"/>
    <row r="377" s="145" customFormat="1" x14ac:dyDescent="0.2"/>
    <row r="378" s="145" customFormat="1" x14ac:dyDescent="0.2"/>
    <row r="379" s="145" customFormat="1" x14ac:dyDescent="0.2"/>
    <row r="380" s="145" customFormat="1" x14ac:dyDescent="0.2"/>
    <row r="381" s="145" customFormat="1" x14ac:dyDescent="0.2"/>
    <row r="382" s="145" customFormat="1" x14ac:dyDescent="0.2"/>
    <row r="383" s="145" customFormat="1" x14ac:dyDescent="0.2"/>
    <row r="384" s="145" customFormat="1" x14ac:dyDescent="0.2"/>
    <row r="385" s="145" customFormat="1" x14ac:dyDescent="0.2"/>
    <row r="386" s="145" customFormat="1" x14ac:dyDescent="0.2"/>
    <row r="387" s="145" customFormat="1" x14ac:dyDescent="0.2"/>
    <row r="388" s="145" customFormat="1" x14ac:dyDescent="0.2"/>
    <row r="389" s="145" customFormat="1" x14ac:dyDescent="0.2"/>
    <row r="390" s="145" customFormat="1" x14ac:dyDescent="0.2"/>
    <row r="391" s="145" customFormat="1" x14ac:dyDescent="0.2"/>
    <row r="392" s="145" customFormat="1" x14ac:dyDescent="0.2"/>
    <row r="393" s="145" customFormat="1" x14ac:dyDescent="0.2"/>
    <row r="394" s="145" customFormat="1" x14ac:dyDescent="0.2"/>
    <row r="395" s="145" customFormat="1" x14ac:dyDescent="0.2"/>
    <row r="396" s="145" customFormat="1" x14ac:dyDescent="0.2"/>
    <row r="397" s="145" customFormat="1" x14ac:dyDescent="0.2"/>
    <row r="398" s="145" customFormat="1" x14ac:dyDescent="0.2"/>
    <row r="399" s="145" customFormat="1" x14ac:dyDescent="0.2"/>
    <row r="400" s="145" customFormat="1" x14ac:dyDescent="0.2"/>
    <row r="401" s="145" customFormat="1" x14ac:dyDescent="0.2"/>
    <row r="402" s="145" customFormat="1" x14ac:dyDescent="0.2"/>
    <row r="403" s="145" customFormat="1" x14ac:dyDescent="0.2"/>
    <row r="404" s="145" customFormat="1" x14ac:dyDescent="0.2"/>
    <row r="405" s="145" customFormat="1" x14ac:dyDescent="0.2"/>
    <row r="406" s="145" customFormat="1" x14ac:dyDescent="0.2"/>
    <row r="407" s="145" customFormat="1" x14ac:dyDescent="0.2"/>
    <row r="408" s="145" customFormat="1" x14ac:dyDescent="0.2"/>
    <row r="409" s="145" customFormat="1" x14ac:dyDescent="0.2"/>
    <row r="410" s="145" customFormat="1" x14ac:dyDescent="0.2"/>
    <row r="411" s="145" customFormat="1" x14ac:dyDescent="0.2"/>
    <row r="412" s="145" customFormat="1" x14ac:dyDescent="0.2"/>
    <row r="413" s="145" customFormat="1" x14ac:dyDescent="0.2"/>
    <row r="414" s="145" customFormat="1" x14ac:dyDescent="0.2"/>
    <row r="415" s="145" customFormat="1" x14ac:dyDescent="0.2"/>
    <row r="416" s="145" customFormat="1" x14ac:dyDescent="0.2"/>
    <row r="417" s="145" customFormat="1" x14ac:dyDescent="0.2"/>
    <row r="418" s="145" customFormat="1" x14ac:dyDescent="0.2"/>
    <row r="419" s="145" customFormat="1" x14ac:dyDescent="0.2"/>
    <row r="420" s="145" customFormat="1" x14ac:dyDescent="0.2"/>
    <row r="421" s="145" customFormat="1" x14ac:dyDescent="0.2"/>
    <row r="422" s="145" customFormat="1" x14ac:dyDescent="0.2"/>
    <row r="423" s="145" customFormat="1" x14ac:dyDescent="0.2"/>
    <row r="424" s="145" customFormat="1" x14ac:dyDescent="0.2"/>
    <row r="425" s="145" customFormat="1" x14ac:dyDescent="0.2"/>
    <row r="426" s="145" customFormat="1" x14ac:dyDescent="0.2"/>
    <row r="427" s="145" customFormat="1" x14ac:dyDescent="0.2"/>
    <row r="428" s="145" customFormat="1" x14ac:dyDescent="0.2"/>
    <row r="429" s="145" customFormat="1" x14ac:dyDescent="0.2"/>
    <row r="430" s="145" customFormat="1" x14ac:dyDescent="0.2"/>
    <row r="431" s="145" customFormat="1" x14ac:dyDescent="0.2"/>
    <row r="432" s="145" customFormat="1" x14ac:dyDescent="0.2"/>
    <row r="433" s="145" customFormat="1" x14ac:dyDescent="0.2"/>
    <row r="434" s="145" customFormat="1" x14ac:dyDescent="0.2"/>
    <row r="435" s="145" customFormat="1" x14ac:dyDescent="0.2"/>
    <row r="436" s="145" customFormat="1" x14ac:dyDescent="0.2"/>
    <row r="437" s="145" customFormat="1" x14ac:dyDescent="0.2"/>
    <row r="438" s="145" customFormat="1" x14ac:dyDescent="0.2"/>
    <row r="439" s="145" customFormat="1" x14ac:dyDescent="0.2"/>
    <row r="440" s="145" customFormat="1" x14ac:dyDescent="0.2"/>
    <row r="441" s="145" customFormat="1" x14ac:dyDescent="0.2"/>
    <row r="442" s="145" customFormat="1" x14ac:dyDescent="0.2"/>
    <row r="443" s="145" customFormat="1" x14ac:dyDescent="0.2"/>
    <row r="444" s="145" customFormat="1" x14ac:dyDescent="0.2"/>
    <row r="445" s="145" customFormat="1" x14ac:dyDescent="0.2"/>
    <row r="446" s="145" customFormat="1" x14ac:dyDescent="0.2"/>
    <row r="447" s="145" customFormat="1" x14ac:dyDescent="0.2"/>
    <row r="448" s="145" customFormat="1" x14ac:dyDescent="0.2"/>
    <row r="449" s="145" customFormat="1" x14ac:dyDescent="0.2"/>
    <row r="450" s="145" customFormat="1" x14ac:dyDescent="0.2"/>
    <row r="451" s="145" customFormat="1" x14ac:dyDescent="0.2"/>
    <row r="452" s="145" customFormat="1" x14ac:dyDescent="0.2"/>
    <row r="453" s="145" customFormat="1" x14ac:dyDescent="0.2"/>
    <row r="454" s="145" customFormat="1" x14ac:dyDescent="0.2"/>
    <row r="455" s="145" customFormat="1" x14ac:dyDescent="0.2"/>
    <row r="456" s="145" customFormat="1" x14ac:dyDescent="0.2"/>
    <row r="457" s="145" customFormat="1" x14ac:dyDescent="0.2"/>
    <row r="458" s="145" customFormat="1" x14ac:dyDescent="0.2"/>
    <row r="459" s="145" customFormat="1" x14ac:dyDescent="0.2"/>
    <row r="460" s="145" customFormat="1" x14ac:dyDescent="0.2"/>
    <row r="461" s="145" customFormat="1" x14ac:dyDescent="0.2"/>
    <row r="462" s="145" customFormat="1" x14ac:dyDescent="0.2"/>
    <row r="463" s="145" customFormat="1" x14ac:dyDescent="0.2"/>
    <row r="464" s="145" customFormat="1" x14ac:dyDescent="0.2"/>
    <row r="465" s="145" customFormat="1" x14ac:dyDescent="0.2"/>
    <row r="466" s="145" customFormat="1" x14ac:dyDescent="0.2"/>
    <row r="467" s="145" customFormat="1" x14ac:dyDescent="0.2"/>
    <row r="468" s="145" customFormat="1" x14ac:dyDescent="0.2"/>
    <row r="469" s="145" customFormat="1" x14ac:dyDescent="0.2"/>
    <row r="470" s="145" customFormat="1" x14ac:dyDescent="0.2"/>
    <row r="471" s="145" customFormat="1" x14ac:dyDescent="0.2"/>
    <row r="472" s="145" customFormat="1" x14ac:dyDescent="0.2"/>
    <row r="473" s="145" customFormat="1" x14ac:dyDescent="0.2"/>
    <row r="474" s="145" customFormat="1" x14ac:dyDescent="0.2"/>
    <row r="475" s="145" customFormat="1" x14ac:dyDescent="0.2"/>
    <row r="476" s="145" customFormat="1" x14ac:dyDescent="0.2"/>
    <row r="477" s="145" customFormat="1" x14ac:dyDescent="0.2"/>
    <row r="478" s="145" customFormat="1" x14ac:dyDescent="0.2"/>
    <row r="479" s="145" customFormat="1" x14ac:dyDescent="0.2"/>
    <row r="480" s="145" customFormat="1" x14ac:dyDescent="0.2"/>
    <row r="481" s="145" customFormat="1" x14ac:dyDescent="0.2"/>
    <row r="482" s="145" customFormat="1" x14ac:dyDescent="0.2"/>
    <row r="483" s="145" customFormat="1" x14ac:dyDescent="0.2"/>
    <row r="484" s="145" customFormat="1" x14ac:dyDescent="0.2"/>
    <row r="485" s="145" customFormat="1" x14ac:dyDescent="0.2"/>
    <row r="486" s="145" customFormat="1" x14ac:dyDescent="0.2"/>
    <row r="487" s="145" customFormat="1" x14ac:dyDescent="0.2"/>
    <row r="488" s="145" customFormat="1" x14ac:dyDescent="0.2"/>
    <row r="489" s="145" customFormat="1" x14ac:dyDescent="0.2"/>
    <row r="490" s="145" customFormat="1" x14ac:dyDescent="0.2"/>
    <row r="491" s="145" customFormat="1" x14ac:dyDescent="0.2"/>
    <row r="492" s="145" customFormat="1" x14ac:dyDescent="0.2"/>
    <row r="493" s="145" customFormat="1" x14ac:dyDescent="0.2"/>
    <row r="494" s="145" customFormat="1" x14ac:dyDescent="0.2"/>
    <row r="495" s="145" customFormat="1" x14ac:dyDescent="0.2"/>
    <row r="496" s="145" customFormat="1" x14ac:dyDescent="0.2"/>
    <row r="497" s="145" customFormat="1" x14ac:dyDescent="0.2"/>
    <row r="498" s="145" customFormat="1" x14ac:dyDescent="0.2"/>
    <row r="499" s="145" customFormat="1" x14ac:dyDescent="0.2"/>
    <row r="500" s="145" customFormat="1" x14ac:dyDescent="0.2"/>
    <row r="501" s="145" customFormat="1" x14ac:dyDescent="0.2"/>
    <row r="502" s="145" customFormat="1" x14ac:dyDescent="0.2"/>
    <row r="503" s="145" customFormat="1" x14ac:dyDescent="0.2"/>
    <row r="504" s="145" customFormat="1" x14ac:dyDescent="0.2"/>
    <row r="505" s="145" customFormat="1" x14ac:dyDescent="0.2"/>
    <row r="506" s="145" customFormat="1" x14ac:dyDescent="0.2"/>
    <row r="507" s="145" customFormat="1" x14ac:dyDescent="0.2"/>
    <row r="508" s="145" customFormat="1" x14ac:dyDescent="0.2"/>
    <row r="509" s="145" customFormat="1" x14ac:dyDescent="0.2"/>
    <row r="510" s="145" customFormat="1" x14ac:dyDescent="0.2"/>
    <row r="511" s="145" customFormat="1" x14ac:dyDescent="0.2"/>
    <row r="512" s="145" customFormat="1" x14ac:dyDescent="0.2"/>
    <row r="513" s="145" customFormat="1" x14ac:dyDescent="0.2"/>
    <row r="514" s="145" customFormat="1" x14ac:dyDescent="0.2"/>
    <row r="515" s="145" customFormat="1" x14ac:dyDescent="0.2"/>
    <row r="516" s="145" customFormat="1" x14ac:dyDescent="0.2"/>
    <row r="517" s="145" customFormat="1" x14ac:dyDescent="0.2"/>
    <row r="518" s="145" customFormat="1" x14ac:dyDescent="0.2"/>
    <row r="519" s="145" customFormat="1" x14ac:dyDescent="0.2"/>
    <row r="520" s="145" customFormat="1" x14ac:dyDescent="0.2"/>
    <row r="521" s="145" customFormat="1" x14ac:dyDescent="0.2"/>
    <row r="522" s="145" customFormat="1" x14ac:dyDescent="0.2"/>
    <row r="523" s="145" customFormat="1" x14ac:dyDescent="0.2"/>
    <row r="524" s="145" customFormat="1" x14ac:dyDescent="0.2"/>
    <row r="525" s="145" customFormat="1" x14ac:dyDescent="0.2"/>
    <row r="526" s="145" customFormat="1" x14ac:dyDescent="0.2"/>
    <row r="527" s="145" customFormat="1" x14ac:dyDescent="0.2"/>
    <row r="528" s="145" customFormat="1" x14ac:dyDescent="0.2"/>
    <row r="529" s="145" customFormat="1" x14ac:dyDescent="0.2"/>
    <row r="530" s="145" customFormat="1" x14ac:dyDescent="0.2"/>
    <row r="531" s="145" customFormat="1" x14ac:dyDescent="0.2"/>
    <row r="532" s="145" customFormat="1" x14ac:dyDescent="0.2"/>
    <row r="533" s="145" customFormat="1" x14ac:dyDescent="0.2"/>
    <row r="534" s="145" customFormat="1" x14ac:dyDescent="0.2"/>
    <row r="535" s="145" customFormat="1" x14ac:dyDescent="0.2"/>
    <row r="536" s="145" customFormat="1" x14ac:dyDescent="0.2"/>
    <row r="537" s="145" customFormat="1" x14ac:dyDescent="0.2"/>
    <row r="538" s="145" customFormat="1" x14ac:dyDescent="0.2"/>
    <row r="539" s="145" customFormat="1" x14ac:dyDescent="0.2"/>
    <row r="540" s="145" customFormat="1" x14ac:dyDescent="0.2"/>
    <row r="541" s="145" customFormat="1" x14ac:dyDescent="0.2"/>
    <row r="542" s="145" customFormat="1" x14ac:dyDescent="0.2"/>
    <row r="543" s="145" customFormat="1" x14ac:dyDescent="0.2"/>
    <row r="544" s="145" customFormat="1" x14ac:dyDescent="0.2"/>
    <row r="545" s="145" customFormat="1" x14ac:dyDescent="0.2"/>
    <row r="546" s="145" customFormat="1" x14ac:dyDescent="0.2"/>
    <row r="547" s="145" customFormat="1" x14ac:dyDescent="0.2"/>
    <row r="548" s="145" customFormat="1" x14ac:dyDescent="0.2"/>
    <row r="549" s="145" customFormat="1" x14ac:dyDescent="0.2"/>
    <row r="550" s="145" customFormat="1" x14ac:dyDescent="0.2"/>
    <row r="551" s="145" customFormat="1" x14ac:dyDescent="0.2"/>
    <row r="552" s="145" customFormat="1" x14ac:dyDescent="0.2"/>
    <row r="553" s="145" customFormat="1" x14ac:dyDescent="0.2"/>
    <row r="554" s="145" customFormat="1" x14ac:dyDescent="0.2"/>
    <row r="555" s="145" customFormat="1" x14ac:dyDescent="0.2"/>
    <row r="556" s="145" customFormat="1" x14ac:dyDescent="0.2"/>
    <row r="557" s="145" customFormat="1" x14ac:dyDescent="0.2"/>
    <row r="558" s="145" customFormat="1" x14ac:dyDescent="0.2"/>
    <row r="559" s="145" customFormat="1" x14ac:dyDescent="0.2"/>
    <row r="560" s="145" customFormat="1" x14ac:dyDescent="0.2"/>
    <row r="561" s="145" customFormat="1" x14ac:dyDescent="0.2"/>
    <row r="562" s="145" customFormat="1" x14ac:dyDescent="0.2"/>
    <row r="563" s="145" customFormat="1" x14ac:dyDescent="0.2"/>
    <row r="564" s="145" customFormat="1" x14ac:dyDescent="0.2"/>
    <row r="565" s="145" customFormat="1" x14ac:dyDescent="0.2"/>
    <row r="566" s="145" customFormat="1" x14ac:dyDescent="0.2"/>
    <row r="567" s="145" customFormat="1" x14ac:dyDescent="0.2"/>
    <row r="568" s="145" customFormat="1" x14ac:dyDescent="0.2"/>
    <row r="569" s="145" customFormat="1" x14ac:dyDescent="0.2"/>
    <row r="570" s="145" customFormat="1" x14ac:dyDescent="0.2"/>
    <row r="571" s="145" customFormat="1" x14ac:dyDescent="0.2"/>
    <row r="572" s="145" customFormat="1" x14ac:dyDescent="0.2"/>
    <row r="573" s="145" customFormat="1" x14ac:dyDescent="0.2"/>
    <row r="574" s="145" customFormat="1" x14ac:dyDescent="0.2"/>
    <row r="575" s="145" customFormat="1" x14ac:dyDescent="0.2"/>
    <row r="576" s="145" customFormat="1" x14ac:dyDescent="0.2"/>
    <row r="577" s="145" customFormat="1" x14ac:dyDescent="0.2"/>
    <row r="578" s="145" customFormat="1" x14ac:dyDescent="0.2"/>
    <row r="579" s="145" customFormat="1" x14ac:dyDescent="0.2"/>
    <row r="580" s="145" customFormat="1" x14ac:dyDescent="0.2"/>
    <row r="581" s="145" customFormat="1" x14ac:dyDescent="0.2"/>
    <row r="582" s="145" customFormat="1" x14ac:dyDescent="0.2"/>
    <row r="583" s="145" customFormat="1" x14ac:dyDescent="0.2"/>
    <row r="584" s="145" customFormat="1" x14ac:dyDescent="0.2"/>
    <row r="585" s="145" customFormat="1" x14ac:dyDescent="0.2"/>
    <row r="586" s="145" customFormat="1" x14ac:dyDescent="0.2"/>
    <row r="587" s="145" customFormat="1" x14ac:dyDescent="0.2"/>
    <row r="588" s="145" customFormat="1" x14ac:dyDescent="0.2"/>
    <row r="589" s="145" customFormat="1" x14ac:dyDescent="0.2"/>
    <row r="590" s="145" customFormat="1" x14ac:dyDescent="0.2"/>
    <row r="591" s="145" customFormat="1" x14ac:dyDescent="0.2"/>
    <row r="592" s="145" customFormat="1" x14ac:dyDescent="0.2"/>
    <row r="593" s="145" customFormat="1" x14ac:dyDescent="0.2"/>
    <row r="594" s="145" customFormat="1" x14ac:dyDescent="0.2"/>
    <row r="595" s="145" customFormat="1" x14ac:dyDescent="0.2"/>
    <row r="596" s="145" customFormat="1" x14ac:dyDescent="0.2"/>
    <row r="597" s="145" customFormat="1" x14ac:dyDescent="0.2"/>
    <row r="598" s="145" customFormat="1" x14ac:dyDescent="0.2"/>
    <row r="599" s="145" customFormat="1" x14ac:dyDescent="0.2"/>
    <row r="600" s="145" customFormat="1" x14ac:dyDescent="0.2"/>
    <row r="601" s="145" customFormat="1" x14ac:dyDescent="0.2"/>
    <row r="602" s="145" customFormat="1" x14ac:dyDescent="0.2"/>
    <row r="603" s="145" customFormat="1" x14ac:dyDescent="0.2"/>
    <row r="604" s="145" customFormat="1" x14ac:dyDescent="0.2"/>
    <row r="605" s="145" customFormat="1" x14ac:dyDescent="0.2"/>
    <row r="606" s="145" customFormat="1" x14ac:dyDescent="0.2"/>
    <row r="607" s="145" customFormat="1" x14ac:dyDescent="0.2"/>
    <row r="608" s="145" customFormat="1" x14ac:dyDescent="0.2"/>
    <row r="609" s="145" customFormat="1" x14ac:dyDescent="0.2"/>
    <row r="610" s="145" customFormat="1" x14ac:dyDescent="0.2"/>
    <row r="611" s="145" customFormat="1" x14ac:dyDescent="0.2"/>
    <row r="612" s="145" customFormat="1" x14ac:dyDescent="0.2"/>
    <row r="613" s="145" customFormat="1" x14ac:dyDescent="0.2"/>
    <row r="614" s="145" customFormat="1" x14ac:dyDescent="0.2"/>
    <row r="615" s="145" customFormat="1" x14ac:dyDescent="0.2"/>
    <row r="616" s="145" customFormat="1" x14ac:dyDescent="0.2"/>
    <row r="617" s="145" customFormat="1" x14ac:dyDescent="0.2"/>
    <row r="618" s="145" customFormat="1" x14ac:dyDescent="0.2"/>
    <row r="619" s="145" customFormat="1" x14ac:dyDescent="0.2"/>
    <row r="620" s="145" customFormat="1" x14ac:dyDescent="0.2"/>
    <row r="621" s="145" customFormat="1" x14ac:dyDescent="0.2"/>
    <row r="622" s="145" customFormat="1" x14ac:dyDescent="0.2"/>
    <row r="623" s="145" customFormat="1" x14ac:dyDescent="0.2"/>
    <row r="624" s="145" customFormat="1" x14ac:dyDescent="0.2"/>
    <row r="625" s="145" customFormat="1" x14ac:dyDescent="0.2"/>
    <row r="626" s="145" customFormat="1" x14ac:dyDescent="0.2"/>
    <row r="627" s="145" customFormat="1" x14ac:dyDescent="0.2"/>
    <row r="628" s="145" customFormat="1" x14ac:dyDescent="0.2"/>
    <row r="629" s="145" customFormat="1" x14ac:dyDescent="0.2"/>
    <row r="630" s="145" customFormat="1" x14ac:dyDescent="0.2"/>
    <row r="631" s="145" customFormat="1" x14ac:dyDescent="0.2"/>
    <row r="632" s="145" customFormat="1" x14ac:dyDescent="0.2"/>
    <row r="633" s="145" customFormat="1" x14ac:dyDescent="0.2"/>
    <row r="634" s="145" customFormat="1" x14ac:dyDescent="0.2"/>
  </sheetData>
  <sheetProtection sheet="1" objects="1" scenarios="1"/>
  <mergeCells count="6">
    <mergeCell ref="F3:F4"/>
    <mergeCell ref="A3:A4"/>
    <mergeCell ref="B3:B4"/>
    <mergeCell ref="C3:C4"/>
    <mergeCell ref="D3:D4"/>
    <mergeCell ref="E3:E4"/>
  </mergeCells>
  <printOptions horizontalCentered="1"/>
  <pageMargins left="0.25" right="0.25" top="0.35" bottom="0.35" header="0.25" footer="0.25"/>
  <pageSetup orientation="landscape" r:id="rId1"/>
  <headerFooter>
    <oddFooter>&amp;R&amp;"Arial,Bold"Activities Fund</oddFooter>
  </headerFooter>
  <customProperties>
    <customPr name="OrphanNamesChecke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F143"/>
  <sheetViews>
    <sheetView workbookViewId="0">
      <selection activeCell="A3" sqref="A3:D4"/>
    </sheetView>
  </sheetViews>
  <sheetFormatPr defaultColWidth="9.140625" defaultRowHeight="14.45" customHeight="1" x14ac:dyDescent="0.2"/>
  <cols>
    <col min="1" max="1" width="4.5703125" style="122" customWidth="1"/>
    <col min="2" max="2" width="55.5703125" style="122" customWidth="1"/>
    <col min="3" max="3" width="8.5703125" style="122" customWidth="1"/>
    <col min="4" max="6" width="21.5703125" style="122" customWidth="1"/>
    <col min="7" max="8" width="9.140625" style="122"/>
    <col min="9" max="9" width="26.5703125" style="122" customWidth="1"/>
    <col min="10" max="10" width="9.140625" style="122"/>
    <col min="11" max="15" width="13.5703125" style="122" customWidth="1"/>
    <col min="16" max="88" width="9.140625" style="122"/>
    <col min="89" max="89" width="8.85546875" style="122" customWidth="1"/>
    <col min="90" max="16384" width="9.140625" style="122"/>
  </cols>
  <sheetData>
    <row r="1" spans="1:32" ht="14.45" customHeight="1" thickBot="1" x14ac:dyDescent="0.25">
      <c r="A1" s="285" t="s">
        <v>13</v>
      </c>
      <c r="B1" s="285"/>
      <c r="C1" s="285"/>
      <c r="D1" s="285"/>
      <c r="E1" s="241" t="s">
        <v>205</v>
      </c>
      <c r="F1" s="286" t="str">
        <f>'Basic Data Input'!B7</f>
        <v>__-____</v>
      </c>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row>
    <row r="2" spans="1:32" ht="3" customHeight="1" thickBot="1" x14ac:dyDescent="0.25">
      <c r="A2" s="285"/>
      <c r="B2" s="285"/>
      <c r="C2" s="285"/>
      <c r="D2" s="285"/>
      <c r="E2" s="285"/>
      <c r="F2" s="313"/>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row>
    <row r="3" spans="1:32" ht="18" customHeight="1" x14ac:dyDescent="0.2">
      <c r="A3" s="899" t="s">
        <v>44</v>
      </c>
      <c r="B3" s="905" t="s">
        <v>457</v>
      </c>
      <c r="C3" s="903" t="s">
        <v>267</v>
      </c>
      <c r="D3" s="897" t="s">
        <v>761</v>
      </c>
      <c r="E3" s="897" t="s">
        <v>762</v>
      </c>
      <c r="F3" s="895" t="s">
        <v>763</v>
      </c>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row>
    <row r="4" spans="1:32" ht="18" customHeight="1" thickBot="1" x14ac:dyDescent="0.25">
      <c r="A4" s="900"/>
      <c r="B4" s="906"/>
      <c r="C4" s="904"/>
      <c r="D4" s="898"/>
      <c r="E4" s="898"/>
      <c r="F4" s="896"/>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row>
    <row r="5" spans="1:32" ht="14.45" customHeight="1" x14ac:dyDescent="0.2">
      <c r="A5" s="287">
        <f>ROWS(A$5:A5)</f>
        <v>1</v>
      </c>
      <c r="B5" s="288" t="s">
        <v>58</v>
      </c>
      <c r="C5" s="492"/>
      <c r="D5" s="493"/>
      <c r="E5" s="493"/>
      <c r="F5" s="494"/>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row>
    <row r="6" spans="1:32" ht="14.45" customHeight="1" x14ac:dyDescent="0.2">
      <c r="A6" s="287">
        <f>ROWS(A$5:A6)</f>
        <v>2</v>
      </c>
      <c r="B6" s="135" t="s">
        <v>150</v>
      </c>
      <c r="C6" s="136" t="s">
        <v>580</v>
      </c>
      <c r="D6" s="174"/>
      <c r="E6" s="174"/>
      <c r="F6" s="175"/>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row>
    <row r="7" spans="1:32" ht="14.45" customHeight="1" x14ac:dyDescent="0.2">
      <c r="A7" s="287">
        <f>ROWS(A$5:A7)</f>
        <v>3</v>
      </c>
      <c r="B7" s="135" t="s">
        <v>151</v>
      </c>
      <c r="C7" s="136" t="s">
        <v>581</v>
      </c>
      <c r="D7" s="174"/>
      <c r="E7" s="174"/>
      <c r="F7" s="175"/>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row>
    <row r="8" spans="1:32" ht="14.45" customHeight="1" x14ac:dyDescent="0.2">
      <c r="A8" s="287">
        <f>ROWS(A$5:A8)</f>
        <v>4</v>
      </c>
      <c r="B8" s="135" t="s">
        <v>152</v>
      </c>
      <c r="C8" s="136" t="s">
        <v>535</v>
      </c>
      <c r="D8" s="174"/>
      <c r="E8" s="174"/>
      <c r="F8" s="175"/>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row>
    <row r="9" spans="1:32" ht="14.45" customHeight="1" x14ac:dyDescent="0.2">
      <c r="A9" s="287">
        <f>ROWS(A$5:A9)</f>
        <v>5</v>
      </c>
      <c r="B9" s="135" t="s">
        <v>153</v>
      </c>
      <c r="C9" s="136">
        <v>610</v>
      </c>
      <c r="D9" s="174"/>
      <c r="E9" s="174"/>
      <c r="F9" s="175"/>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row>
    <row r="10" spans="1:32" ht="14.45" customHeight="1" x14ac:dyDescent="0.2">
      <c r="A10" s="287">
        <f>ROWS(A$5:A10)</f>
        <v>6</v>
      </c>
      <c r="B10" s="135" t="s">
        <v>154</v>
      </c>
      <c r="C10" s="136">
        <v>630</v>
      </c>
      <c r="D10" s="174"/>
      <c r="E10" s="174"/>
      <c r="F10" s="175"/>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row>
    <row r="11" spans="1:32" ht="14.45" customHeight="1" x14ac:dyDescent="0.2">
      <c r="A11" s="287">
        <f>ROWS(A$5:A11)</f>
        <v>7</v>
      </c>
      <c r="B11" s="135" t="s">
        <v>155</v>
      </c>
      <c r="C11" s="434" t="s">
        <v>582</v>
      </c>
      <c r="D11" s="174"/>
      <c r="E11" s="174"/>
      <c r="F11" s="175"/>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row>
    <row r="12" spans="1:32" ht="14.45" customHeight="1" x14ac:dyDescent="0.2">
      <c r="A12" s="287">
        <f>ROWS(A$5:A12)</f>
        <v>8</v>
      </c>
      <c r="B12" s="12"/>
      <c r="C12" s="11"/>
      <c r="D12" s="174"/>
      <c r="E12" s="174"/>
      <c r="F12" s="175"/>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row>
    <row r="13" spans="1:32" ht="14.45" customHeight="1" x14ac:dyDescent="0.2">
      <c r="A13" s="287">
        <f>ROWS(A$5:A13)</f>
        <v>9</v>
      </c>
      <c r="B13" s="12"/>
      <c r="C13" s="11"/>
      <c r="D13" s="174"/>
      <c r="E13" s="174"/>
      <c r="F13" s="175"/>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row>
    <row r="14" spans="1:32" ht="14.45" customHeight="1" x14ac:dyDescent="0.2">
      <c r="A14" s="287">
        <f>ROWS(A$5:A14)</f>
        <v>10</v>
      </c>
      <c r="B14" s="12"/>
      <c r="C14" s="11"/>
      <c r="D14" s="174"/>
      <c r="E14" s="174"/>
      <c r="F14" s="175"/>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row>
    <row r="15" spans="1:32" ht="14.45" customHeight="1" x14ac:dyDescent="0.2">
      <c r="A15" s="287">
        <f>ROWS(A$5:A15)</f>
        <v>11</v>
      </c>
      <c r="B15" s="135" t="s">
        <v>132</v>
      </c>
      <c r="C15" s="136" t="s">
        <v>578</v>
      </c>
      <c r="D15" s="174"/>
      <c r="E15" s="174"/>
      <c r="F15" s="175"/>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row>
    <row r="16" spans="1:32" ht="14.45" customHeight="1" x14ac:dyDescent="0.2">
      <c r="A16" s="287">
        <f>ROWS(A$5:A16)</f>
        <v>12</v>
      </c>
      <c r="B16" s="135" t="s">
        <v>133</v>
      </c>
      <c r="C16" s="11"/>
      <c r="D16" s="289">
        <f>ROUND(SUM(D6:D15),2)</f>
        <v>0</v>
      </c>
      <c r="E16" s="289">
        <f>ROUND(SUM(E6:E15),2)</f>
        <v>0</v>
      </c>
      <c r="F16" s="495"/>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row>
    <row r="17" spans="1:32" ht="14.45" customHeight="1" x14ac:dyDescent="0.2">
      <c r="A17" s="287">
        <f>ROWS(A$5:A17)</f>
        <v>13</v>
      </c>
      <c r="B17" s="290" t="s">
        <v>134</v>
      </c>
      <c r="C17" s="11"/>
      <c r="D17" s="497"/>
      <c r="E17" s="497"/>
      <c r="F17" s="291">
        <f>ROUND(SUM(F6:F15),2)</f>
        <v>0</v>
      </c>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row>
    <row r="18" spans="1:32" ht="14.45" customHeight="1" x14ac:dyDescent="0.2">
      <c r="A18" s="287">
        <f>ROWS(A$5:A18)</f>
        <v>14</v>
      </c>
      <c r="B18" s="135" t="s">
        <v>76</v>
      </c>
      <c r="C18" s="11"/>
      <c r="D18" s="497"/>
      <c r="E18" s="497"/>
      <c r="F18" s="175"/>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row>
    <row r="19" spans="1:32" ht="14.45" customHeight="1" thickBot="1" x14ac:dyDescent="0.25">
      <c r="A19" s="287">
        <f>ROWS(A$5:A19)</f>
        <v>15</v>
      </c>
      <c r="B19" s="135" t="s">
        <v>77</v>
      </c>
      <c r="C19" s="11"/>
      <c r="D19" s="497"/>
      <c r="E19" s="497"/>
      <c r="F19" s="291">
        <f>IF((F17+F18)&lt;&gt;F37,"Budget Not Balanced",ROUND(F17+F18,2))</f>
        <v>0</v>
      </c>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row>
    <row r="20" spans="1:32" ht="14.45" customHeight="1" x14ac:dyDescent="0.2">
      <c r="A20" s="293">
        <f>ROWS(A$5:A20)</f>
        <v>16</v>
      </c>
      <c r="B20" s="294" t="s">
        <v>260</v>
      </c>
      <c r="C20" s="498"/>
      <c r="D20" s="499"/>
      <c r="E20" s="499"/>
      <c r="F20" s="500"/>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row>
    <row r="21" spans="1:32" ht="14.45" customHeight="1" x14ac:dyDescent="0.2">
      <c r="A21" s="295">
        <f>ROWS(A$5:A21)</f>
        <v>17</v>
      </c>
      <c r="B21" s="296" t="s">
        <v>78</v>
      </c>
      <c r="C21" s="13"/>
      <c r="D21" s="167"/>
      <c r="E21" s="167"/>
      <c r="F21" s="168"/>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row>
    <row r="22" spans="1:32" ht="14.45" customHeight="1" x14ac:dyDescent="0.2">
      <c r="A22" s="295">
        <f>ROWS(A$5:A22)</f>
        <v>18</v>
      </c>
      <c r="B22" s="296" t="s">
        <v>79</v>
      </c>
      <c r="C22" s="13"/>
      <c r="D22" s="167"/>
      <c r="E22" s="167"/>
      <c r="F22" s="168"/>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row>
    <row r="23" spans="1:32" ht="14.45" customHeight="1" x14ac:dyDescent="0.2">
      <c r="A23" s="295">
        <f>ROWS(A$5:A23)</f>
        <v>19</v>
      </c>
      <c r="B23" s="296" t="s">
        <v>81</v>
      </c>
      <c r="C23" s="13"/>
      <c r="D23" s="248">
        <f>ROUND(SUM(D21:D22),2)</f>
        <v>0</v>
      </c>
      <c r="E23" s="248">
        <f>IF(SUM(E21:E22)&lt;&gt;D39,"Must = Col 1 Line 35",ROUND(SUM(E21:E22),2))</f>
        <v>0</v>
      </c>
      <c r="F23" s="249">
        <f>IF(SUM(F21:F22)&lt;&gt;E39,"Must = Col 2 Line 35",ROUND(SUM(F21:F22),2))</f>
        <v>0</v>
      </c>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row>
    <row r="24" spans="1:32" ht="14.45" customHeight="1" x14ac:dyDescent="0.2">
      <c r="A24" s="295">
        <f>ROWS(A$5:A24)</f>
        <v>20</v>
      </c>
      <c r="B24" s="299" t="s">
        <v>82</v>
      </c>
      <c r="C24" s="496"/>
      <c r="D24" s="497"/>
      <c r="E24" s="497"/>
      <c r="F24" s="495"/>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row>
    <row r="25" spans="1:32" ht="14.45" customHeight="1" x14ac:dyDescent="0.2">
      <c r="A25" s="295">
        <f>ROWS(A$5:A25)</f>
        <v>21</v>
      </c>
      <c r="B25" s="296" t="s">
        <v>91</v>
      </c>
      <c r="C25" s="299">
        <v>1510</v>
      </c>
      <c r="D25" s="167"/>
      <c r="E25" s="167"/>
      <c r="F25" s="168"/>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row>
    <row r="26" spans="1:32" ht="14.45" customHeight="1" x14ac:dyDescent="0.2">
      <c r="A26" s="295">
        <f>ROWS(A$5:A26)</f>
        <v>22</v>
      </c>
      <c r="B26" s="296" t="s">
        <v>156</v>
      </c>
      <c r="C26" s="299" t="s">
        <v>536</v>
      </c>
      <c r="D26" s="167"/>
      <c r="E26" s="167"/>
      <c r="F26" s="168"/>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row>
    <row r="27" spans="1:32" ht="14.45" customHeight="1" x14ac:dyDescent="0.2">
      <c r="A27" s="295">
        <f>ROWS(A$5:A27)</f>
        <v>23</v>
      </c>
      <c r="B27" s="14"/>
      <c r="C27" s="13"/>
      <c r="D27" s="174"/>
      <c r="E27" s="174"/>
      <c r="F27" s="175"/>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row>
    <row r="28" spans="1:32" ht="14.45" customHeight="1" x14ac:dyDescent="0.2">
      <c r="A28" s="295">
        <f>ROWS(A$5:A28)</f>
        <v>24</v>
      </c>
      <c r="B28" s="299" t="s">
        <v>99</v>
      </c>
      <c r="C28" s="496"/>
      <c r="D28" s="497"/>
      <c r="E28" s="497"/>
      <c r="F28" s="495"/>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row>
    <row r="29" spans="1:32" ht="14.45" customHeight="1" x14ac:dyDescent="0.2">
      <c r="A29" s="295">
        <f>ROWS(A$5:A29)</f>
        <v>25</v>
      </c>
      <c r="B29" s="296" t="s">
        <v>157</v>
      </c>
      <c r="C29" s="299">
        <v>3150</v>
      </c>
      <c r="D29" s="167"/>
      <c r="E29" s="167"/>
      <c r="F29" s="168"/>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row>
    <row r="30" spans="1:32" ht="14.45" customHeight="1" x14ac:dyDescent="0.2">
      <c r="A30" s="295">
        <f>ROWS(A$5:A30)</f>
        <v>26</v>
      </c>
      <c r="B30" s="14"/>
      <c r="C30" s="13"/>
      <c r="D30" s="174"/>
      <c r="E30" s="174"/>
      <c r="F30" s="175"/>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row>
    <row r="31" spans="1:32" ht="14.45" customHeight="1" x14ac:dyDescent="0.2">
      <c r="A31" s="295">
        <f>ROWS(A$5:A31)</f>
        <v>27</v>
      </c>
      <c r="B31" s="299" t="s">
        <v>109</v>
      </c>
      <c r="C31" s="496"/>
      <c r="D31" s="497"/>
      <c r="E31" s="497"/>
      <c r="F31" s="495"/>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row>
    <row r="32" spans="1:32" ht="14.45" customHeight="1" x14ac:dyDescent="0.2">
      <c r="A32" s="295">
        <f>ROWS(A$5:A32)</f>
        <v>28</v>
      </c>
      <c r="B32" s="296" t="s">
        <v>158</v>
      </c>
      <c r="C32" s="299" t="s">
        <v>537</v>
      </c>
      <c r="D32" s="167"/>
      <c r="E32" s="167"/>
      <c r="F32" s="168"/>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row>
    <row r="33" spans="1:32" ht="14.45" customHeight="1" x14ac:dyDescent="0.2">
      <c r="A33" s="295">
        <f>ROWS(A$5:A33)</f>
        <v>29</v>
      </c>
      <c r="B33" s="14"/>
      <c r="C33" s="13"/>
      <c r="D33" s="167"/>
      <c r="E33" s="167"/>
      <c r="F33" s="168"/>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row>
    <row r="34" spans="1:32" ht="14.45" customHeight="1" x14ac:dyDescent="0.2">
      <c r="A34" s="295">
        <f>ROWS(A$5:A34)</f>
        <v>30</v>
      </c>
      <c r="B34" s="299" t="s">
        <v>116</v>
      </c>
      <c r="C34" s="501"/>
      <c r="D34" s="484"/>
      <c r="E34" s="484"/>
      <c r="F34" s="483"/>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row>
    <row r="35" spans="1:32" ht="14.45" customHeight="1" x14ac:dyDescent="0.2">
      <c r="A35" s="295">
        <f>ROWS(A$5:A35)</f>
        <v>31</v>
      </c>
      <c r="B35" s="296" t="s">
        <v>135</v>
      </c>
      <c r="C35" s="299">
        <v>5200</v>
      </c>
      <c r="D35" s="167"/>
      <c r="E35" s="167"/>
      <c r="F35" s="168"/>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row>
    <row r="36" spans="1:32" ht="14.45" customHeight="1" x14ac:dyDescent="0.2">
      <c r="A36" s="295">
        <f>ROWS(A$5:A36)</f>
        <v>32</v>
      </c>
      <c r="B36" s="14"/>
      <c r="C36" s="13"/>
      <c r="D36" s="167"/>
      <c r="E36" s="167"/>
      <c r="F36" s="168"/>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row>
    <row r="37" spans="1:32" ht="14.45" customHeight="1" x14ac:dyDescent="0.2">
      <c r="A37" s="295">
        <f>ROWS(A$5:A37)</f>
        <v>33</v>
      </c>
      <c r="B37" s="296" t="s">
        <v>126</v>
      </c>
      <c r="C37" s="13"/>
      <c r="D37" s="248">
        <f>ROUND(SUM(D23:D36),2)</f>
        <v>0</v>
      </c>
      <c r="E37" s="248">
        <f>ROUND(SUM(E23:E36),2)</f>
        <v>0</v>
      </c>
      <c r="F37" s="249">
        <f>ROUND(SUM(F23:F36),2)</f>
        <v>0</v>
      </c>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row>
    <row r="38" spans="1:32" ht="14.45" customHeight="1" x14ac:dyDescent="0.2">
      <c r="A38" s="295">
        <f>ROWS(A$5:A38)</f>
        <v>34</v>
      </c>
      <c r="B38" s="296" t="s">
        <v>136</v>
      </c>
      <c r="C38" s="13"/>
      <c r="D38" s="248">
        <f>D16</f>
        <v>0</v>
      </c>
      <c r="E38" s="248">
        <f>E16</f>
        <v>0</v>
      </c>
      <c r="F38" s="483"/>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row>
    <row r="39" spans="1:32" ht="14.45" customHeight="1" thickBot="1" x14ac:dyDescent="0.25">
      <c r="A39" s="300">
        <f>ROWS(A$5:A39)</f>
        <v>35</v>
      </c>
      <c r="B39" s="301" t="s">
        <v>128</v>
      </c>
      <c r="C39" s="15"/>
      <c r="D39" s="302">
        <f>ROUND(D37-D38,2)</f>
        <v>0</v>
      </c>
      <c r="E39" s="302">
        <f>ROUND(E37-E38,2)</f>
        <v>0</v>
      </c>
      <c r="F39" s="502"/>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row>
    <row r="40" spans="1:32" ht="6" customHeight="1" x14ac:dyDescent="0.2">
      <c r="A40" s="311"/>
      <c r="D40" s="303"/>
      <c r="E40" s="303"/>
      <c r="F40" s="314"/>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row>
    <row r="41" spans="1:32" ht="11.25" x14ac:dyDescent="0.2">
      <c r="A41" s="304" t="s">
        <v>159</v>
      </c>
      <c r="B41" s="304"/>
      <c r="C41" s="304"/>
      <c r="D41" s="305"/>
      <c r="E41" s="305"/>
      <c r="F41" s="303"/>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row>
    <row r="42" spans="1:32" ht="3" hidden="1" customHeight="1" x14ac:dyDescent="0.2">
      <c r="D42" s="303"/>
      <c r="E42" s="303"/>
      <c r="F42" s="303"/>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row>
    <row r="43" spans="1:32" ht="11.25" hidden="1" x14ac:dyDescent="0.2">
      <c r="A43" s="122" t="s">
        <v>138</v>
      </c>
      <c r="D43" s="303"/>
      <c r="E43" s="303"/>
      <c r="F43" s="306" t="s">
        <v>160</v>
      </c>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row>
    <row r="44" spans="1:32" s="151" customFormat="1" ht="14.45" customHeight="1" x14ac:dyDescent="0.2">
      <c r="A44" s="145"/>
      <c r="B44" s="145"/>
      <c r="C44" s="145"/>
      <c r="D44" s="518"/>
      <c r="E44" s="518"/>
      <c r="F44" s="518"/>
    </row>
    <row r="45" spans="1:32" s="151" customFormat="1" ht="6" customHeight="1" x14ac:dyDescent="0.2">
      <c r="A45" s="145"/>
      <c r="B45" s="145"/>
      <c r="C45" s="145"/>
      <c r="D45" s="518"/>
      <c r="E45" s="518"/>
      <c r="F45" s="518"/>
    </row>
    <row r="46" spans="1:32" s="151" customFormat="1" ht="14.45" customHeight="1" x14ac:dyDescent="0.2">
      <c r="A46" s="145"/>
      <c r="B46" s="145"/>
      <c r="C46" s="145"/>
      <c r="D46" s="518"/>
      <c r="E46" s="518"/>
      <c r="F46" s="518"/>
    </row>
    <row r="47" spans="1:32" s="151" customFormat="1" ht="14.45" customHeight="1" x14ac:dyDescent="0.2">
      <c r="A47" s="145"/>
      <c r="B47" s="145"/>
      <c r="C47" s="145"/>
      <c r="D47" s="518"/>
      <c r="E47" s="518"/>
      <c r="F47" s="518"/>
    </row>
    <row r="48" spans="1:32" s="151" customFormat="1" ht="14.45" customHeight="1" x14ac:dyDescent="0.2">
      <c r="A48" s="145"/>
      <c r="B48" s="145"/>
      <c r="C48" s="145"/>
      <c r="D48" s="518"/>
      <c r="E48" s="518"/>
      <c r="F48" s="518"/>
    </row>
    <row r="49" spans="1:6" s="151" customFormat="1" ht="14.45" customHeight="1" x14ac:dyDescent="0.2">
      <c r="A49" s="145"/>
      <c r="B49" s="145"/>
      <c r="C49" s="145"/>
      <c r="D49" s="518"/>
      <c r="E49" s="518"/>
      <c r="F49" s="518"/>
    </row>
    <row r="50" spans="1:6" s="151" customFormat="1" ht="14.45" customHeight="1" x14ac:dyDescent="0.2">
      <c r="A50" s="145"/>
      <c r="B50" s="145"/>
      <c r="C50" s="145"/>
      <c r="D50" s="518"/>
      <c r="E50" s="518"/>
      <c r="F50" s="518"/>
    </row>
    <row r="51" spans="1:6" s="151" customFormat="1" ht="14.45" customHeight="1" x14ac:dyDescent="0.2">
      <c r="A51" s="145"/>
      <c r="B51" s="145"/>
      <c r="C51" s="145"/>
      <c r="D51" s="518"/>
      <c r="E51" s="518"/>
      <c r="F51" s="518"/>
    </row>
    <row r="52" spans="1:6" s="151" customFormat="1" ht="14.45" customHeight="1" x14ac:dyDescent="0.2">
      <c r="A52" s="145"/>
      <c r="B52" s="145"/>
      <c r="C52" s="145"/>
      <c r="D52" s="518"/>
      <c r="E52" s="518"/>
      <c r="F52" s="518"/>
    </row>
    <row r="53" spans="1:6" s="151" customFormat="1" ht="14.45" customHeight="1" x14ac:dyDescent="0.2">
      <c r="A53" s="145"/>
      <c r="B53" s="145"/>
      <c r="C53" s="145"/>
      <c r="D53" s="518"/>
      <c r="E53" s="518"/>
      <c r="F53" s="518"/>
    </row>
    <row r="54" spans="1:6" s="151" customFormat="1" ht="14.45" customHeight="1" x14ac:dyDescent="0.2">
      <c r="A54" s="145"/>
      <c r="B54" s="145"/>
      <c r="C54" s="145"/>
      <c r="D54" s="518"/>
      <c r="E54" s="518"/>
      <c r="F54" s="518"/>
    </row>
    <row r="55" spans="1:6" s="151" customFormat="1" ht="14.45" customHeight="1" x14ac:dyDescent="0.2">
      <c r="A55" s="145"/>
      <c r="B55" s="145"/>
      <c r="C55" s="145"/>
      <c r="D55" s="518"/>
      <c r="E55" s="518"/>
      <c r="F55" s="518"/>
    </row>
    <row r="56" spans="1:6" s="151" customFormat="1" ht="14.45" customHeight="1" x14ac:dyDescent="0.2">
      <c r="A56" s="145"/>
      <c r="B56" s="145"/>
      <c r="C56" s="145"/>
      <c r="D56" s="518"/>
      <c r="E56" s="518"/>
      <c r="F56" s="518"/>
    </row>
    <row r="57" spans="1:6" s="151" customFormat="1" ht="14.45" customHeight="1" x14ac:dyDescent="0.2">
      <c r="A57" s="145"/>
      <c r="B57" s="145"/>
      <c r="C57" s="145"/>
      <c r="D57" s="518"/>
      <c r="E57" s="518"/>
      <c r="F57" s="518"/>
    </row>
    <row r="58" spans="1:6" s="151" customFormat="1" ht="14.45" customHeight="1" x14ac:dyDescent="0.2">
      <c r="A58" s="145"/>
      <c r="B58" s="145"/>
      <c r="C58" s="145"/>
      <c r="D58" s="518"/>
      <c r="E58" s="518"/>
      <c r="F58" s="518"/>
    </row>
    <row r="59" spans="1:6" s="151" customFormat="1" ht="14.45" customHeight="1" x14ac:dyDescent="0.2">
      <c r="A59" s="145"/>
      <c r="B59" s="145"/>
      <c r="C59" s="145"/>
      <c r="D59" s="518"/>
      <c r="E59" s="518"/>
      <c r="F59" s="518"/>
    </row>
    <row r="60" spans="1:6" s="151" customFormat="1" ht="14.45" customHeight="1" x14ac:dyDescent="0.2">
      <c r="A60" s="145"/>
      <c r="B60" s="145"/>
      <c r="C60" s="145"/>
      <c r="D60" s="518"/>
      <c r="E60" s="518"/>
      <c r="F60" s="518"/>
    </row>
    <row r="61" spans="1:6" s="151" customFormat="1" ht="14.45" customHeight="1" x14ac:dyDescent="0.2">
      <c r="A61" s="145"/>
      <c r="B61" s="145"/>
      <c r="C61" s="145"/>
      <c r="D61" s="518"/>
      <c r="E61" s="518"/>
      <c r="F61" s="518"/>
    </row>
    <row r="62" spans="1:6" s="151" customFormat="1" ht="14.45" customHeight="1" x14ac:dyDescent="0.2">
      <c r="A62" s="145"/>
      <c r="B62" s="145"/>
      <c r="C62" s="145"/>
      <c r="D62" s="518"/>
      <c r="E62" s="518"/>
      <c r="F62" s="518"/>
    </row>
    <row r="63" spans="1:6" s="151" customFormat="1" ht="14.45" customHeight="1" x14ac:dyDescent="0.2">
      <c r="A63" s="145"/>
      <c r="B63" s="145"/>
      <c r="C63" s="145"/>
      <c r="D63" s="518"/>
      <c r="E63" s="518"/>
      <c r="F63" s="518"/>
    </row>
    <row r="64" spans="1:6" s="151" customFormat="1" ht="14.45" customHeight="1" x14ac:dyDescent="0.2">
      <c r="A64" s="145"/>
      <c r="B64" s="145"/>
      <c r="C64" s="145"/>
      <c r="D64" s="518"/>
      <c r="E64" s="518"/>
      <c r="F64" s="518"/>
    </row>
    <row r="65" spans="1:6" s="151" customFormat="1" ht="14.45" customHeight="1" x14ac:dyDescent="0.2">
      <c r="A65" s="145"/>
      <c r="B65" s="145"/>
      <c r="C65" s="145"/>
      <c r="D65" s="518"/>
      <c r="E65" s="518"/>
      <c r="F65" s="518"/>
    </row>
    <row r="66" spans="1:6" s="151" customFormat="1" ht="14.45" customHeight="1" x14ac:dyDescent="0.2">
      <c r="A66" s="145"/>
      <c r="B66" s="145"/>
      <c r="C66" s="145"/>
      <c r="D66" s="518"/>
      <c r="E66" s="518"/>
      <c r="F66" s="518"/>
    </row>
    <row r="67" spans="1:6" s="151" customFormat="1" ht="14.45" customHeight="1" x14ac:dyDescent="0.2">
      <c r="A67" s="145"/>
      <c r="B67" s="145"/>
      <c r="C67" s="145"/>
      <c r="D67" s="518"/>
      <c r="E67" s="518"/>
      <c r="F67" s="518"/>
    </row>
    <row r="68" spans="1:6" s="151" customFormat="1" ht="14.45" customHeight="1" x14ac:dyDescent="0.2">
      <c r="A68" s="145"/>
      <c r="B68" s="145"/>
      <c r="C68" s="145"/>
      <c r="D68" s="518"/>
      <c r="E68" s="518"/>
      <c r="F68" s="518"/>
    </row>
    <row r="69" spans="1:6" s="151" customFormat="1" ht="14.45" customHeight="1" x14ac:dyDescent="0.2">
      <c r="A69" s="145"/>
      <c r="B69" s="145"/>
      <c r="C69" s="145"/>
      <c r="D69" s="518"/>
      <c r="E69" s="518"/>
      <c r="F69" s="518"/>
    </row>
    <row r="70" spans="1:6" s="151" customFormat="1" ht="14.45" customHeight="1" x14ac:dyDescent="0.2">
      <c r="A70" s="145"/>
      <c r="B70" s="145"/>
      <c r="C70" s="145"/>
      <c r="D70" s="518"/>
      <c r="E70" s="518"/>
      <c r="F70" s="518"/>
    </row>
    <row r="71" spans="1:6" s="151" customFormat="1" ht="14.45" customHeight="1" x14ac:dyDescent="0.2">
      <c r="A71" s="145"/>
      <c r="B71" s="145"/>
      <c r="C71" s="145"/>
      <c r="D71" s="518"/>
      <c r="E71" s="518"/>
      <c r="F71" s="518"/>
    </row>
    <row r="72" spans="1:6" s="151" customFormat="1" ht="14.45" customHeight="1" x14ac:dyDescent="0.2">
      <c r="A72" s="145"/>
      <c r="B72" s="145"/>
      <c r="C72" s="145"/>
      <c r="D72" s="518"/>
      <c r="E72" s="518"/>
      <c r="F72" s="518"/>
    </row>
    <row r="73" spans="1:6" s="151" customFormat="1" ht="14.45" customHeight="1" x14ac:dyDescent="0.2">
      <c r="A73" s="145"/>
      <c r="B73" s="145"/>
      <c r="C73" s="145"/>
      <c r="D73" s="518"/>
      <c r="E73" s="518"/>
      <c r="F73" s="518"/>
    </row>
    <row r="74" spans="1:6" s="151" customFormat="1" ht="14.45" customHeight="1" x14ac:dyDescent="0.2">
      <c r="A74" s="145"/>
      <c r="B74" s="145"/>
      <c r="C74" s="145"/>
      <c r="D74" s="518"/>
      <c r="E74" s="518"/>
      <c r="F74" s="518"/>
    </row>
    <row r="75" spans="1:6" s="151" customFormat="1" ht="14.45" customHeight="1" x14ac:dyDescent="0.2">
      <c r="A75" s="145"/>
      <c r="B75" s="145"/>
      <c r="C75" s="145"/>
      <c r="D75" s="518"/>
      <c r="E75" s="518"/>
      <c r="F75" s="518"/>
    </row>
    <row r="76" spans="1:6" s="151" customFormat="1" ht="14.45" customHeight="1" x14ac:dyDescent="0.2">
      <c r="A76" s="145"/>
      <c r="B76" s="145"/>
      <c r="C76" s="145"/>
      <c r="D76" s="518"/>
      <c r="E76" s="518"/>
      <c r="F76" s="518"/>
    </row>
    <row r="77" spans="1:6" s="151" customFormat="1" ht="14.45" customHeight="1" x14ac:dyDescent="0.2">
      <c r="A77" s="145"/>
      <c r="B77" s="145"/>
      <c r="C77" s="145"/>
      <c r="D77" s="518"/>
      <c r="E77" s="518"/>
      <c r="F77" s="518"/>
    </row>
    <row r="78" spans="1:6" s="151" customFormat="1" ht="14.45" customHeight="1" x14ac:dyDescent="0.2">
      <c r="A78" s="145"/>
      <c r="B78" s="145"/>
      <c r="C78" s="145"/>
      <c r="D78" s="518"/>
      <c r="E78" s="518"/>
      <c r="F78" s="518"/>
    </row>
    <row r="79" spans="1:6" s="151" customFormat="1" ht="14.45" customHeight="1" x14ac:dyDescent="0.2">
      <c r="A79" s="145"/>
      <c r="B79" s="145"/>
      <c r="C79" s="145"/>
      <c r="D79" s="518"/>
      <c r="E79" s="518"/>
      <c r="F79" s="518"/>
    </row>
    <row r="80" spans="1:6" s="151" customFormat="1" ht="14.45" customHeight="1" x14ac:dyDescent="0.2">
      <c r="A80" s="145"/>
      <c r="B80" s="145"/>
      <c r="C80" s="145"/>
      <c r="D80" s="518"/>
      <c r="E80" s="518"/>
      <c r="F80" s="518"/>
    </row>
    <row r="81" spans="1:6" s="151" customFormat="1" ht="6" customHeight="1" x14ac:dyDescent="0.2">
      <c r="A81" s="145"/>
      <c r="B81" s="145"/>
      <c r="C81" s="145"/>
      <c r="D81" s="518"/>
      <c r="E81" s="518"/>
      <c r="F81" s="518"/>
    </row>
    <row r="82" spans="1:6" s="151" customFormat="1" ht="14.45" customHeight="1" x14ac:dyDescent="0.2">
      <c r="A82" s="145"/>
      <c r="B82" s="145"/>
      <c r="C82" s="145"/>
      <c r="D82" s="518"/>
      <c r="E82" s="518"/>
      <c r="F82" s="518"/>
    </row>
    <row r="83" spans="1:6" s="151" customFormat="1" ht="6" customHeight="1" x14ac:dyDescent="0.2">
      <c r="A83" s="145"/>
      <c r="B83" s="145"/>
      <c r="C83" s="145"/>
      <c r="D83" s="518"/>
      <c r="E83" s="518"/>
      <c r="F83" s="518"/>
    </row>
    <row r="84" spans="1:6" s="151" customFormat="1" ht="14.45" customHeight="1" x14ac:dyDescent="0.2">
      <c r="A84" s="145"/>
      <c r="B84" s="145"/>
      <c r="C84" s="145"/>
      <c r="D84" s="518"/>
      <c r="E84" s="518"/>
      <c r="F84" s="518"/>
    </row>
    <row r="85" spans="1:6" s="151" customFormat="1" ht="3" customHeight="1" x14ac:dyDescent="0.2">
      <c r="A85" s="145"/>
      <c r="B85" s="145"/>
      <c r="C85" s="145"/>
      <c r="D85" s="518"/>
      <c r="E85" s="518"/>
      <c r="F85" s="518"/>
    </row>
    <row r="86" spans="1:6" s="151" customFormat="1" ht="3" customHeight="1" x14ac:dyDescent="0.2">
      <c r="A86" s="145"/>
      <c r="B86" s="145"/>
      <c r="C86" s="145"/>
      <c r="D86" s="518"/>
      <c r="E86" s="518"/>
      <c r="F86" s="518"/>
    </row>
    <row r="87" spans="1:6" s="151" customFormat="1" ht="14.45" customHeight="1" x14ac:dyDescent="0.2">
      <c r="A87" s="145"/>
      <c r="B87" s="145"/>
      <c r="C87" s="145"/>
      <c r="D87" s="518"/>
      <c r="E87" s="518"/>
      <c r="F87" s="518"/>
    </row>
    <row r="88" spans="1:6" s="151" customFormat="1" ht="14.45" customHeight="1" x14ac:dyDescent="0.2">
      <c r="D88" s="514"/>
      <c r="E88" s="514"/>
      <c r="F88" s="514"/>
    </row>
    <row r="89" spans="1:6" s="151" customFormat="1" ht="14.45" customHeight="1" x14ac:dyDescent="0.2">
      <c r="D89" s="514"/>
      <c r="E89" s="514"/>
      <c r="F89" s="514"/>
    </row>
    <row r="90" spans="1:6" s="151" customFormat="1" ht="14.45" customHeight="1" x14ac:dyDescent="0.2">
      <c r="D90" s="514"/>
      <c r="E90" s="514"/>
      <c r="F90" s="514"/>
    </row>
    <row r="91" spans="1:6" s="151" customFormat="1" ht="14.45" customHeight="1" x14ac:dyDescent="0.2">
      <c r="D91" s="514"/>
      <c r="E91" s="514"/>
      <c r="F91" s="514"/>
    </row>
    <row r="92" spans="1:6" s="151" customFormat="1" ht="14.45" customHeight="1" x14ac:dyDescent="0.2">
      <c r="D92" s="514"/>
      <c r="E92" s="514"/>
      <c r="F92" s="514"/>
    </row>
    <row r="93" spans="1:6" s="151" customFormat="1" ht="14.45" customHeight="1" x14ac:dyDescent="0.2">
      <c r="D93" s="514"/>
      <c r="E93" s="514"/>
      <c r="F93" s="514"/>
    </row>
    <row r="94" spans="1:6" s="151" customFormat="1" ht="14.45" customHeight="1" x14ac:dyDescent="0.2">
      <c r="D94" s="514"/>
      <c r="E94" s="514"/>
      <c r="F94" s="514"/>
    </row>
    <row r="95" spans="1:6" s="151" customFormat="1" ht="14.45" customHeight="1" x14ac:dyDescent="0.2">
      <c r="D95" s="514"/>
      <c r="E95" s="514"/>
      <c r="F95" s="514"/>
    </row>
    <row r="96" spans="1:6" s="151" customFormat="1" ht="14.45" customHeight="1" x14ac:dyDescent="0.2">
      <c r="D96" s="514"/>
      <c r="E96" s="514"/>
      <c r="F96" s="514"/>
    </row>
    <row r="97" spans="4:6" s="151" customFormat="1" ht="14.45" customHeight="1" x14ac:dyDescent="0.2">
      <c r="D97" s="514"/>
      <c r="E97" s="514"/>
      <c r="F97" s="514"/>
    </row>
    <row r="98" spans="4:6" s="151" customFormat="1" ht="14.45" customHeight="1" x14ac:dyDescent="0.2">
      <c r="D98" s="514"/>
      <c r="E98" s="514"/>
      <c r="F98" s="514"/>
    </row>
    <row r="99" spans="4:6" s="151" customFormat="1" ht="14.45" customHeight="1" x14ac:dyDescent="0.2">
      <c r="D99" s="514"/>
      <c r="E99" s="514"/>
      <c r="F99" s="514"/>
    </row>
    <row r="100" spans="4:6" s="151" customFormat="1" ht="14.45" customHeight="1" x14ac:dyDescent="0.2">
      <c r="D100" s="514"/>
      <c r="E100" s="514"/>
      <c r="F100" s="514"/>
    </row>
    <row r="101" spans="4:6" s="151" customFormat="1" ht="14.45" customHeight="1" x14ac:dyDescent="0.2">
      <c r="D101" s="514"/>
      <c r="E101" s="514"/>
      <c r="F101" s="514"/>
    </row>
    <row r="102" spans="4:6" s="151" customFormat="1" ht="14.45" customHeight="1" x14ac:dyDescent="0.2">
      <c r="D102" s="514"/>
      <c r="E102" s="514"/>
      <c r="F102" s="514"/>
    </row>
    <row r="103" spans="4:6" s="151" customFormat="1" ht="14.45" customHeight="1" x14ac:dyDescent="0.2">
      <c r="D103" s="514"/>
      <c r="E103" s="514"/>
      <c r="F103" s="514"/>
    </row>
    <row r="104" spans="4:6" s="151" customFormat="1" ht="14.45" customHeight="1" x14ac:dyDescent="0.2">
      <c r="D104" s="514"/>
      <c r="E104" s="514"/>
      <c r="F104" s="514"/>
    </row>
    <row r="105" spans="4:6" s="151" customFormat="1" ht="14.45" customHeight="1" x14ac:dyDescent="0.2">
      <c r="D105" s="514"/>
      <c r="E105" s="514"/>
      <c r="F105" s="514"/>
    </row>
    <row r="106" spans="4:6" s="151" customFormat="1" ht="14.45" customHeight="1" x14ac:dyDescent="0.2">
      <c r="D106" s="514"/>
      <c r="E106" s="514"/>
      <c r="F106" s="514"/>
    </row>
    <row r="107" spans="4:6" s="151" customFormat="1" ht="14.45" customHeight="1" x14ac:dyDescent="0.2">
      <c r="D107" s="514"/>
      <c r="E107" s="514"/>
      <c r="F107" s="514"/>
    </row>
    <row r="108" spans="4:6" s="151" customFormat="1" ht="14.45" customHeight="1" x14ac:dyDescent="0.2">
      <c r="D108" s="514"/>
      <c r="E108" s="514"/>
      <c r="F108" s="514"/>
    </row>
    <row r="109" spans="4:6" s="151" customFormat="1" ht="14.45" customHeight="1" x14ac:dyDescent="0.2">
      <c r="D109" s="514"/>
      <c r="E109" s="514"/>
      <c r="F109" s="514"/>
    </row>
    <row r="110" spans="4:6" s="151" customFormat="1" ht="14.45" customHeight="1" x14ac:dyDescent="0.2">
      <c r="D110" s="514"/>
      <c r="E110" s="514"/>
      <c r="F110" s="514"/>
    </row>
    <row r="111" spans="4:6" s="151" customFormat="1" ht="14.45" customHeight="1" x14ac:dyDescent="0.2">
      <c r="D111" s="514"/>
      <c r="E111" s="514"/>
      <c r="F111" s="514"/>
    </row>
    <row r="112" spans="4:6" s="151" customFormat="1" ht="14.45" customHeight="1" x14ac:dyDescent="0.2">
      <c r="D112" s="514"/>
      <c r="E112" s="514"/>
      <c r="F112" s="514"/>
    </row>
    <row r="113" spans="4:6" s="151" customFormat="1" ht="14.45" customHeight="1" x14ac:dyDescent="0.2">
      <c r="D113" s="514"/>
      <c r="E113" s="514"/>
      <c r="F113" s="514"/>
    </row>
    <row r="114" spans="4:6" s="151" customFormat="1" ht="14.45" customHeight="1" x14ac:dyDescent="0.2">
      <c r="D114" s="514"/>
      <c r="E114" s="514"/>
      <c r="F114" s="514"/>
    </row>
    <row r="115" spans="4:6" s="151" customFormat="1" ht="14.45" customHeight="1" x14ac:dyDescent="0.2">
      <c r="D115" s="514"/>
      <c r="E115" s="514"/>
      <c r="F115" s="514"/>
    </row>
    <row r="116" spans="4:6" s="151" customFormat="1" ht="14.45" customHeight="1" x14ac:dyDescent="0.2">
      <c r="D116" s="514"/>
      <c r="E116" s="514"/>
      <c r="F116" s="514"/>
    </row>
    <row r="117" spans="4:6" s="151" customFormat="1" ht="14.45" customHeight="1" x14ac:dyDescent="0.2">
      <c r="D117" s="514"/>
      <c r="E117" s="514"/>
      <c r="F117" s="514"/>
    </row>
    <row r="118" spans="4:6" s="151" customFormat="1" ht="14.45" customHeight="1" x14ac:dyDescent="0.2">
      <c r="D118" s="514"/>
      <c r="E118" s="514"/>
      <c r="F118" s="514"/>
    </row>
    <row r="119" spans="4:6" s="151" customFormat="1" ht="14.45" customHeight="1" x14ac:dyDescent="0.2">
      <c r="D119" s="514"/>
      <c r="E119" s="514"/>
      <c r="F119" s="514"/>
    </row>
    <row r="120" spans="4:6" s="151" customFormat="1" ht="14.45" customHeight="1" x14ac:dyDescent="0.2">
      <c r="D120" s="514"/>
      <c r="E120" s="514"/>
      <c r="F120" s="514"/>
    </row>
    <row r="121" spans="4:6" s="151" customFormat="1" ht="14.45" customHeight="1" x14ac:dyDescent="0.2">
      <c r="D121" s="514"/>
      <c r="E121" s="514"/>
      <c r="F121" s="514"/>
    </row>
    <row r="122" spans="4:6" s="151" customFormat="1" ht="14.45" customHeight="1" x14ac:dyDescent="0.2">
      <c r="D122" s="514"/>
      <c r="E122" s="514"/>
      <c r="F122" s="514"/>
    </row>
    <row r="123" spans="4:6" s="151" customFormat="1" ht="14.45" customHeight="1" x14ac:dyDescent="0.2">
      <c r="D123" s="514"/>
      <c r="E123" s="514"/>
      <c r="F123" s="514"/>
    </row>
    <row r="124" spans="4:6" s="151" customFormat="1" ht="14.45" customHeight="1" x14ac:dyDescent="0.2">
      <c r="D124" s="514"/>
      <c r="E124" s="514"/>
      <c r="F124" s="514"/>
    </row>
    <row r="125" spans="4:6" s="151" customFormat="1" ht="14.45" customHeight="1" x14ac:dyDescent="0.2">
      <c r="D125" s="514"/>
      <c r="E125" s="514"/>
      <c r="F125" s="514"/>
    </row>
    <row r="126" spans="4:6" s="151" customFormat="1" ht="14.45" customHeight="1" x14ac:dyDescent="0.2">
      <c r="D126" s="514"/>
      <c r="E126" s="514"/>
      <c r="F126" s="514"/>
    </row>
    <row r="127" spans="4:6" s="151" customFormat="1" ht="14.45" customHeight="1" x14ac:dyDescent="0.2">
      <c r="D127" s="514"/>
      <c r="E127" s="514"/>
      <c r="F127" s="514"/>
    </row>
    <row r="128" spans="4:6" s="151" customFormat="1" ht="14.45" customHeight="1" x14ac:dyDescent="0.2">
      <c r="D128" s="514"/>
      <c r="E128" s="514"/>
      <c r="F128" s="514"/>
    </row>
    <row r="129" spans="4:6" s="151" customFormat="1" ht="14.45" customHeight="1" x14ac:dyDescent="0.2">
      <c r="D129" s="514"/>
      <c r="E129" s="514"/>
      <c r="F129" s="514"/>
    </row>
    <row r="130" spans="4:6" s="151" customFormat="1" ht="14.45" customHeight="1" x14ac:dyDescent="0.2">
      <c r="D130" s="514"/>
      <c r="E130" s="514"/>
      <c r="F130" s="514"/>
    </row>
    <row r="131" spans="4:6" s="151" customFormat="1" ht="14.45" customHeight="1" x14ac:dyDescent="0.2">
      <c r="D131" s="514"/>
      <c r="E131" s="514"/>
      <c r="F131" s="514"/>
    </row>
    <row r="132" spans="4:6" s="151" customFormat="1" ht="14.45" customHeight="1" x14ac:dyDescent="0.2">
      <c r="D132" s="514"/>
      <c r="E132" s="514"/>
      <c r="F132" s="514"/>
    </row>
    <row r="133" spans="4:6" s="151" customFormat="1" ht="14.45" customHeight="1" x14ac:dyDescent="0.2">
      <c r="D133" s="514"/>
      <c r="E133" s="514"/>
      <c r="F133" s="514"/>
    </row>
    <row r="134" spans="4:6" s="151" customFormat="1" ht="14.45" customHeight="1" x14ac:dyDescent="0.2">
      <c r="D134" s="514"/>
      <c r="E134" s="514"/>
      <c r="F134" s="514"/>
    </row>
    <row r="135" spans="4:6" s="151" customFormat="1" ht="14.45" customHeight="1" x14ac:dyDescent="0.2">
      <c r="D135" s="514"/>
      <c r="E135" s="514"/>
      <c r="F135" s="514"/>
    </row>
    <row r="136" spans="4:6" s="151" customFormat="1" ht="14.45" customHeight="1" x14ac:dyDescent="0.2">
      <c r="D136" s="514"/>
      <c r="E136" s="514"/>
      <c r="F136" s="514"/>
    </row>
    <row r="137" spans="4:6" s="151" customFormat="1" ht="14.45" customHeight="1" x14ac:dyDescent="0.2">
      <c r="D137" s="514"/>
      <c r="E137" s="514"/>
      <c r="F137" s="514"/>
    </row>
    <row r="138" spans="4:6" s="151" customFormat="1" ht="14.45" customHeight="1" x14ac:dyDescent="0.2">
      <c r="D138" s="514"/>
      <c r="E138" s="514"/>
      <c r="F138" s="514"/>
    </row>
    <row r="139" spans="4:6" s="151" customFormat="1" ht="14.45" customHeight="1" x14ac:dyDescent="0.2">
      <c r="D139" s="514"/>
      <c r="E139" s="514"/>
      <c r="F139" s="514"/>
    </row>
    <row r="140" spans="4:6" s="151" customFormat="1" ht="14.45" customHeight="1" x14ac:dyDescent="0.2">
      <c r="D140" s="514"/>
      <c r="E140" s="514"/>
      <c r="F140" s="514"/>
    </row>
    <row r="141" spans="4:6" s="151" customFormat="1" ht="14.45" customHeight="1" x14ac:dyDescent="0.2">
      <c r="D141" s="514"/>
      <c r="E141" s="514"/>
      <c r="F141" s="514"/>
    </row>
    <row r="142" spans="4:6" s="151" customFormat="1" ht="14.45" customHeight="1" x14ac:dyDescent="0.2">
      <c r="D142" s="514"/>
      <c r="E142" s="514"/>
      <c r="F142" s="514"/>
    </row>
    <row r="143" spans="4:6" s="151" customFormat="1" ht="14.45" customHeight="1" x14ac:dyDescent="0.2"/>
  </sheetData>
  <sheetProtection sheet="1" objects="1" scenarios="1"/>
  <mergeCells count="6">
    <mergeCell ref="F3:F4"/>
    <mergeCell ref="C3:C4"/>
    <mergeCell ref="A3:A4"/>
    <mergeCell ref="B3:B4"/>
    <mergeCell ref="D3:D4"/>
    <mergeCell ref="E3:E4"/>
  </mergeCells>
  <phoneticPr fontId="15" type="noConversion"/>
  <printOptions horizontalCentered="1"/>
  <pageMargins left="0.25" right="0.25" top="0.35" bottom="0.35" header="0.5" footer="0.25"/>
  <pageSetup orientation="landscape" r:id="rId1"/>
  <headerFooter alignWithMargins="0">
    <oddFooter>&amp;R&amp;"Arial,Bold"School Nutrition Fund</oddFooter>
  </headerFooter>
  <rowBreaks count="1" manualBreakCount="1">
    <brk id="85" max="65535" man="1"/>
  </rowBreaks>
  <customProperties>
    <customPr name="OrphanNamesChecke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F275"/>
  <sheetViews>
    <sheetView workbookViewId="0">
      <selection activeCell="A3" sqref="A3:D4"/>
    </sheetView>
  </sheetViews>
  <sheetFormatPr defaultColWidth="9.140625" defaultRowHeight="12.75" x14ac:dyDescent="0.2"/>
  <cols>
    <col min="1" max="1" width="4.5703125" style="125" customWidth="1"/>
    <col min="2" max="2" width="55.5703125" style="125" customWidth="1"/>
    <col min="3" max="3" width="8.5703125" style="125" customWidth="1"/>
    <col min="4" max="6" width="21.5703125" style="125" customWidth="1"/>
    <col min="7" max="16384" width="9.140625" style="125"/>
  </cols>
  <sheetData>
    <row r="1" spans="1:32" ht="14.45" customHeight="1" thickBot="1" x14ac:dyDescent="0.25">
      <c r="A1" s="285" t="s">
        <v>56</v>
      </c>
      <c r="B1" s="285"/>
      <c r="C1" s="285"/>
      <c r="D1" s="285"/>
      <c r="E1" s="241" t="s">
        <v>205</v>
      </c>
      <c r="F1" s="286" t="str">
        <f>'Basic Data Input'!B7</f>
        <v>__-____</v>
      </c>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row>
    <row r="2" spans="1:32" ht="3" customHeight="1" thickBot="1" x14ac:dyDescent="0.25">
      <c r="A2" s="122"/>
      <c r="B2" s="122"/>
      <c r="C2" s="122"/>
      <c r="D2" s="122"/>
      <c r="E2" s="122"/>
      <c r="F2" s="122"/>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row>
    <row r="3" spans="1:32" ht="18" customHeight="1" x14ac:dyDescent="0.2">
      <c r="A3" s="899" t="s">
        <v>44</v>
      </c>
      <c r="B3" s="905" t="s">
        <v>161</v>
      </c>
      <c r="C3" s="903" t="s">
        <v>267</v>
      </c>
      <c r="D3" s="897" t="s">
        <v>761</v>
      </c>
      <c r="E3" s="897" t="s">
        <v>762</v>
      </c>
      <c r="F3" s="895" t="s">
        <v>763</v>
      </c>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row>
    <row r="4" spans="1:32" ht="18" customHeight="1" thickBot="1" x14ac:dyDescent="0.25">
      <c r="A4" s="900"/>
      <c r="B4" s="906"/>
      <c r="C4" s="904"/>
      <c r="D4" s="898"/>
      <c r="E4" s="898"/>
      <c r="F4" s="896"/>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row>
    <row r="5" spans="1:32" x14ac:dyDescent="0.2">
      <c r="A5" s="287">
        <f>ROWS(A$5:A5)</f>
        <v>1</v>
      </c>
      <c r="B5" s="288" t="s">
        <v>58</v>
      </c>
      <c r="C5" s="505"/>
      <c r="D5" s="505"/>
      <c r="E5" s="505"/>
      <c r="F5" s="50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row>
    <row r="6" spans="1:32" x14ac:dyDescent="0.2">
      <c r="A6" s="287">
        <f>ROWS(A$5:A6)</f>
        <v>2</v>
      </c>
      <c r="B6" s="137" t="s">
        <v>162</v>
      </c>
      <c r="C6" s="136">
        <v>831</v>
      </c>
      <c r="D6" s="174"/>
      <c r="E6" s="174"/>
      <c r="F6" s="17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row>
    <row r="7" spans="1:32" x14ac:dyDescent="0.2">
      <c r="A7" s="287">
        <f>ROWS(A$5:A7)</f>
        <v>3</v>
      </c>
      <c r="B7" s="137" t="s">
        <v>251</v>
      </c>
      <c r="C7" s="136">
        <v>831</v>
      </c>
      <c r="D7" s="174"/>
      <c r="E7" s="174"/>
      <c r="F7" s="17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row>
    <row r="8" spans="1:32" x14ac:dyDescent="0.2">
      <c r="A8" s="287">
        <f>ROWS(A$5:A8)</f>
        <v>4</v>
      </c>
      <c r="B8" s="137" t="s">
        <v>163</v>
      </c>
      <c r="C8" s="136">
        <v>832</v>
      </c>
      <c r="D8" s="174"/>
      <c r="E8" s="174"/>
      <c r="F8" s="17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row>
    <row r="9" spans="1:32" x14ac:dyDescent="0.2">
      <c r="A9" s="287">
        <f>ROWS(A$5:A9)</f>
        <v>5</v>
      </c>
      <c r="B9" s="16"/>
      <c r="C9" s="11"/>
      <c r="D9" s="174"/>
      <c r="E9" s="174"/>
      <c r="F9" s="17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row>
    <row r="10" spans="1:32" x14ac:dyDescent="0.2">
      <c r="A10" s="287">
        <f>ROWS(A$5:A10)</f>
        <v>6</v>
      </c>
      <c r="B10" s="137" t="s">
        <v>132</v>
      </c>
      <c r="C10" s="136" t="s">
        <v>578</v>
      </c>
      <c r="D10" s="174"/>
      <c r="E10" s="174"/>
      <c r="F10" s="17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row>
    <row r="11" spans="1:32" x14ac:dyDescent="0.2">
      <c r="A11" s="287">
        <f>ROWS(A$5:A11)</f>
        <v>7</v>
      </c>
      <c r="B11" s="7" t="s">
        <v>164</v>
      </c>
      <c r="C11" s="11"/>
      <c r="D11" s="174"/>
      <c r="E11" s="174"/>
      <c r="F11" s="17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row>
    <row r="12" spans="1:32" x14ac:dyDescent="0.2">
      <c r="A12" s="287">
        <f>ROWS(A$5:A12)</f>
        <v>8</v>
      </c>
      <c r="B12" s="135" t="s">
        <v>133</v>
      </c>
      <c r="C12" s="11"/>
      <c r="D12" s="289">
        <f>ROUND(SUM(D6:D11),2)</f>
        <v>0</v>
      </c>
      <c r="E12" s="289">
        <f>ROUND(SUM(E6:E11),2)</f>
        <v>0</v>
      </c>
      <c r="F12" s="50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row>
    <row r="13" spans="1:32" x14ac:dyDescent="0.2">
      <c r="A13" s="287">
        <f>ROWS(A$5:A13)</f>
        <v>9</v>
      </c>
      <c r="B13" s="137" t="s">
        <v>134</v>
      </c>
      <c r="C13" s="11"/>
      <c r="D13" s="505"/>
      <c r="E13" s="505"/>
      <c r="F13" s="291">
        <f>ROUND(SUM(F6:F11),2)</f>
        <v>0</v>
      </c>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row>
    <row r="14" spans="1:32" x14ac:dyDescent="0.2">
      <c r="A14" s="287">
        <f>ROWS(A$5:A14)</f>
        <v>10</v>
      </c>
      <c r="B14" s="137" t="s">
        <v>76</v>
      </c>
      <c r="C14" s="11"/>
      <c r="D14" s="505"/>
      <c r="E14" s="505"/>
      <c r="F14" s="17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row>
    <row r="15" spans="1:32" ht="13.5" thickBot="1" x14ac:dyDescent="0.25">
      <c r="A15" s="287">
        <f>ROWS(A$5:A15)</f>
        <v>11</v>
      </c>
      <c r="B15" s="137" t="s">
        <v>77</v>
      </c>
      <c r="C15" s="11"/>
      <c r="D15" s="505"/>
      <c r="E15" s="505"/>
      <c r="F15" s="291">
        <f>IF(SUM(F13:F14)&lt;&gt;F38,"Budget Not Balanced",ROUND(SUM(F13:F14),2))</f>
        <v>0</v>
      </c>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row>
    <row r="16" spans="1:32" x14ac:dyDescent="0.2">
      <c r="A16" s="293">
        <f>ROWS(A$5:A16)</f>
        <v>12</v>
      </c>
      <c r="B16" s="294" t="s">
        <v>260</v>
      </c>
      <c r="C16" s="505"/>
      <c r="D16" s="506"/>
      <c r="E16" s="506"/>
      <c r="F16" s="50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row>
    <row r="17" spans="1:32" x14ac:dyDescent="0.2">
      <c r="A17" s="295">
        <f>ROWS(A$5:A17)</f>
        <v>13</v>
      </c>
      <c r="B17" s="315" t="s">
        <v>78</v>
      </c>
      <c r="C17" s="13"/>
      <c r="D17" s="167"/>
      <c r="E17" s="167"/>
      <c r="F17" s="168"/>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row>
    <row r="18" spans="1:32" x14ac:dyDescent="0.2">
      <c r="A18" s="295">
        <f>ROWS(A$5:A18)</f>
        <v>14</v>
      </c>
      <c r="B18" s="315" t="s">
        <v>79</v>
      </c>
      <c r="C18" s="13"/>
      <c r="D18" s="167"/>
      <c r="E18" s="167"/>
      <c r="F18" s="168"/>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row>
    <row r="19" spans="1:32" x14ac:dyDescent="0.2">
      <c r="A19" s="295">
        <f>ROWS(A$5:A19)</f>
        <v>15</v>
      </c>
      <c r="B19" s="315" t="s">
        <v>165</v>
      </c>
      <c r="C19" s="13"/>
      <c r="D19" s="167"/>
      <c r="E19" s="167"/>
      <c r="F19" s="168"/>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row>
    <row r="20" spans="1:32" x14ac:dyDescent="0.2">
      <c r="A20" s="295">
        <f>ROWS(A$5:A20)</f>
        <v>16</v>
      </c>
      <c r="B20" s="315" t="s">
        <v>81</v>
      </c>
      <c r="C20" s="13"/>
      <c r="D20" s="297">
        <f>ROUND(SUM(D17:D19),2)</f>
        <v>0</v>
      </c>
      <c r="E20" s="297">
        <f>IF(SUM(E17:E19)&lt;&gt;D40,"Must = Col 1 Line 36",ROUND(SUM(E17:E19),2))</f>
        <v>0</v>
      </c>
      <c r="F20" s="298">
        <f>IF(SUM(F17:F19)&lt;&gt;E40,"Must = Col 2 Line 36",ROUND(SUM(F17:F19),2))</f>
        <v>0</v>
      </c>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row>
    <row r="21" spans="1:32" x14ac:dyDescent="0.2">
      <c r="A21" s="295">
        <f>ROWS(A$5:A21)</f>
        <v>17</v>
      </c>
      <c r="B21" s="299" t="s">
        <v>82</v>
      </c>
      <c r="C21" s="505"/>
      <c r="D21" s="505"/>
      <c r="E21" s="505"/>
      <c r="F21" s="50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row>
    <row r="22" spans="1:32" x14ac:dyDescent="0.2">
      <c r="A22" s="295">
        <f>ROWS(A$5:A22)</f>
        <v>18</v>
      </c>
      <c r="B22" s="315" t="s">
        <v>83</v>
      </c>
      <c r="C22" s="299">
        <v>1115</v>
      </c>
      <c r="D22" s="167"/>
      <c r="E22" s="167"/>
      <c r="F22" s="168"/>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row>
    <row r="23" spans="1:32" x14ac:dyDescent="0.2">
      <c r="A23" s="295">
        <f>ROWS(A$5:A23)</f>
        <v>19</v>
      </c>
      <c r="B23" s="315" t="s">
        <v>91</v>
      </c>
      <c r="C23" s="299">
        <v>1510</v>
      </c>
      <c r="D23" s="174"/>
      <c r="E23" s="174"/>
      <c r="F23" s="17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row>
    <row r="24" spans="1:32" x14ac:dyDescent="0.2">
      <c r="A24" s="295">
        <f>ROWS(A$5:A24)</f>
        <v>20</v>
      </c>
      <c r="B24" s="17"/>
      <c r="C24" s="13"/>
      <c r="D24" s="174"/>
      <c r="E24" s="174"/>
      <c r="F24" s="17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row>
    <row r="25" spans="1:32" x14ac:dyDescent="0.2">
      <c r="A25" s="295">
        <f>ROWS(A$5:A25)</f>
        <v>21</v>
      </c>
      <c r="B25" s="17"/>
      <c r="C25" s="13"/>
      <c r="D25" s="174"/>
      <c r="E25" s="174"/>
      <c r="F25" s="17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row>
    <row r="26" spans="1:32" x14ac:dyDescent="0.2">
      <c r="A26" s="295">
        <f>ROWS(A$5:A26)</f>
        <v>22</v>
      </c>
      <c r="B26" s="299" t="s">
        <v>99</v>
      </c>
      <c r="C26" s="505"/>
      <c r="D26" s="505"/>
      <c r="E26" s="505"/>
      <c r="F26" s="50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row>
    <row r="27" spans="1:32" x14ac:dyDescent="0.2">
      <c r="A27" s="295">
        <f>ROWS(A$5:A27)</f>
        <v>23</v>
      </c>
      <c r="B27" s="315" t="s">
        <v>102</v>
      </c>
      <c r="C27" s="299">
        <v>3130</v>
      </c>
      <c r="D27" s="167"/>
      <c r="E27" s="167"/>
      <c r="F27" s="50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row>
    <row r="28" spans="1:32" x14ac:dyDescent="0.2">
      <c r="A28" s="295">
        <f>ROWS(A$5:A28)</f>
        <v>24</v>
      </c>
      <c r="B28" s="315" t="s">
        <v>166</v>
      </c>
      <c r="C28" s="299">
        <v>3180</v>
      </c>
      <c r="D28" s="174"/>
      <c r="E28" s="174"/>
      <c r="F28" s="17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row>
    <row r="29" spans="1:32" x14ac:dyDescent="0.2">
      <c r="A29" s="295">
        <f>ROWS(A$5:A29)</f>
        <v>25</v>
      </c>
      <c r="B29" s="315"/>
      <c r="C29" s="299"/>
      <c r="D29" s="328"/>
      <c r="E29" s="328"/>
      <c r="F29" s="328"/>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row>
    <row r="30" spans="1:32" x14ac:dyDescent="0.2">
      <c r="A30" s="295">
        <f>ROWS(A$5:A30)</f>
        <v>26</v>
      </c>
      <c r="B30" s="7" t="s">
        <v>330</v>
      </c>
      <c r="C30" s="13"/>
      <c r="D30" s="167"/>
      <c r="E30" s="167"/>
      <c r="F30" s="50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row>
    <row r="31" spans="1:32" x14ac:dyDescent="0.2">
      <c r="A31" s="295">
        <f>ROWS(A$5:A31)</f>
        <v>27</v>
      </c>
      <c r="B31" s="299" t="s">
        <v>116</v>
      </c>
      <c r="C31" s="505"/>
      <c r="D31" s="505"/>
      <c r="E31" s="505"/>
      <c r="F31" s="50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row>
    <row r="32" spans="1:32" x14ac:dyDescent="0.2">
      <c r="A32" s="295">
        <f>ROWS(A$5:A32)</f>
        <v>28</v>
      </c>
      <c r="B32" s="315" t="s">
        <v>167</v>
      </c>
      <c r="C32" s="299">
        <v>5101</v>
      </c>
      <c r="D32" s="167"/>
      <c r="E32" s="167"/>
      <c r="F32" s="168"/>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row>
    <row r="33" spans="1:32" x14ac:dyDescent="0.2">
      <c r="A33" s="295">
        <f>ROWS(A$5:A33)</f>
        <v>29</v>
      </c>
      <c r="B33" s="315" t="s">
        <v>135</v>
      </c>
      <c r="C33" s="299">
        <v>5200</v>
      </c>
      <c r="D33" s="167"/>
      <c r="E33" s="167"/>
      <c r="F33" s="168"/>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row>
    <row r="34" spans="1:32" x14ac:dyDescent="0.2">
      <c r="A34" s="295">
        <f>ROWS(A$5:A34)</f>
        <v>30</v>
      </c>
      <c r="B34" s="17"/>
      <c r="C34" s="13"/>
      <c r="D34" s="167"/>
      <c r="E34" s="167"/>
      <c r="F34" s="168"/>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row>
    <row r="35" spans="1:32" x14ac:dyDescent="0.2">
      <c r="A35" s="295">
        <f>ROWS(A$5:A35)</f>
        <v>31</v>
      </c>
      <c r="B35" s="7" t="s">
        <v>123</v>
      </c>
      <c r="C35" s="13"/>
      <c r="D35" s="167"/>
      <c r="E35" s="167"/>
      <c r="F35" s="168"/>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row>
    <row r="36" spans="1:32" x14ac:dyDescent="0.2">
      <c r="A36" s="295">
        <f>ROWS(A$5:A36)</f>
        <v>32</v>
      </c>
      <c r="B36" s="315" t="s">
        <v>124</v>
      </c>
      <c r="C36" s="13"/>
      <c r="D36" s="248">
        <f>ROUND(SUM(D20:D35),2)</f>
        <v>0</v>
      </c>
      <c r="E36" s="248">
        <f>ROUND(SUM(E20:E35),2)</f>
        <v>0</v>
      </c>
      <c r="F36" s="249">
        <f>ROUND(SUM(F20:F35),2)</f>
        <v>0</v>
      </c>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row>
    <row r="37" spans="1:32" x14ac:dyDescent="0.2">
      <c r="A37" s="295">
        <f>ROWS(A$5:A37)</f>
        <v>33</v>
      </c>
      <c r="B37" s="315" t="s">
        <v>125</v>
      </c>
      <c r="C37" s="299">
        <v>1100</v>
      </c>
      <c r="D37" s="167"/>
      <c r="E37" s="167"/>
      <c r="F37" s="168"/>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row>
    <row r="38" spans="1:32" x14ac:dyDescent="0.2">
      <c r="A38" s="295">
        <f>ROWS(A$5:A38)</f>
        <v>34</v>
      </c>
      <c r="B38" s="315" t="s">
        <v>126</v>
      </c>
      <c r="C38" s="13"/>
      <c r="D38" s="248">
        <f>ROUND(SUM(D36:D37),2)</f>
        <v>0</v>
      </c>
      <c r="E38" s="248">
        <f>ROUND(SUM(E36:E37),2)</f>
        <v>0</v>
      </c>
      <c r="F38" s="249">
        <f>ROUND(SUM(F36:F37),2)</f>
        <v>0</v>
      </c>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row>
    <row r="39" spans="1:32" x14ac:dyDescent="0.2">
      <c r="A39" s="295">
        <f>ROWS(A$5:A39)</f>
        <v>35</v>
      </c>
      <c r="B39" s="315" t="s">
        <v>136</v>
      </c>
      <c r="C39" s="13"/>
      <c r="D39" s="248">
        <f>D12</f>
        <v>0</v>
      </c>
      <c r="E39" s="248">
        <f>E12</f>
        <v>0</v>
      </c>
      <c r="F39" s="50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row>
    <row r="40" spans="1:32" ht="13.5" thickBot="1" x14ac:dyDescent="0.25">
      <c r="A40" s="300">
        <f>ROWS(A$5:A40)</f>
        <v>36</v>
      </c>
      <c r="B40" s="316" t="s">
        <v>128</v>
      </c>
      <c r="C40" s="15"/>
      <c r="D40" s="302">
        <f>ROUND(D38-D39,2)</f>
        <v>0</v>
      </c>
      <c r="E40" s="302">
        <f>ROUND(E38-E39,2)</f>
        <v>0</v>
      </c>
      <c r="F40" s="50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row>
    <row r="41" spans="1:32" ht="6" customHeight="1" x14ac:dyDescent="0.2">
      <c r="A41" s="311"/>
      <c r="B41" s="122"/>
      <c r="C41" s="311"/>
      <c r="D41" s="278"/>
      <c r="E41" s="278"/>
      <c r="F41" s="279"/>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row>
    <row r="42" spans="1:32" ht="13.5" thickBot="1" x14ac:dyDescent="0.25">
      <c r="A42" s="122"/>
      <c r="B42" s="122"/>
      <c r="C42" s="122"/>
      <c r="D42" s="303"/>
      <c r="E42" s="303"/>
      <c r="F42" s="317" t="s">
        <v>129</v>
      </c>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row>
    <row r="43" spans="1:32" x14ac:dyDescent="0.2">
      <c r="B43" s="122"/>
      <c r="C43" s="122" t="s">
        <v>168</v>
      </c>
      <c r="D43" s="303"/>
      <c r="E43" s="303"/>
      <c r="F43" s="282">
        <f>F37</f>
        <v>0</v>
      </c>
      <c r="G43" s="145"/>
      <c r="H43" s="145"/>
      <c r="I43" s="145"/>
      <c r="J43" s="781" t="s">
        <v>464</v>
      </c>
      <c r="K43" s="781"/>
      <c r="L43" s="781"/>
      <c r="M43" s="781"/>
      <c r="N43" s="781"/>
      <c r="O43" s="781"/>
      <c r="P43" s="781"/>
      <c r="Q43" s="781"/>
      <c r="R43" s="781"/>
      <c r="S43" s="145"/>
      <c r="T43" s="145"/>
      <c r="U43" s="145"/>
      <c r="V43" s="145"/>
      <c r="W43" s="145"/>
      <c r="X43" s="145"/>
      <c r="Y43" s="145"/>
      <c r="Z43" s="145"/>
      <c r="AA43" s="145"/>
      <c r="AB43" s="145"/>
      <c r="AC43" s="145"/>
      <c r="AD43" s="145"/>
      <c r="AE43" s="145"/>
      <c r="AF43" s="145"/>
    </row>
    <row r="44" spans="1:32" x14ac:dyDescent="0.2">
      <c r="B44" s="122"/>
      <c r="C44" s="122" t="s">
        <v>318</v>
      </c>
      <c r="D44" s="303"/>
      <c r="E44" s="303"/>
      <c r="F44" s="372">
        <f>ROUND(((F43*0.01)*1.0101),0)</f>
        <v>0</v>
      </c>
      <c r="G44" s="145"/>
      <c r="H44" s="145"/>
      <c r="I44" s="145"/>
      <c r="J44" s="781"/>
      <c r="K44" s="781"/>
      <c r="L44" s="781"/>
      <c r="M44" s="781"/>
      <c r="N44" s="781"/>
      <c r="O44" s="781"/>
      <c r="P44" s="781"/>
      <c r="Q44" s="781"/>
      <c r="R44" s="781"/>
      <c r="S44" s="145"/>
      <c r="T44" s="145"/>
      <c r="U44" s="145"/>
      <c r="V44" s="145"/>
      <c r="W44" s="145"/>
      <c r="X44" s="145"/>
      <c r="Y44" s="145"/>
      <c r="Z44" s="145"/>
      <c r="AA44" s="145"/>
      <c r="AB44" s="145"/>
      <c r="AC44" s="145"/>
      <c r="AD44" s="145"/>
      <c r="AE44" s="145"/>
      <c r="AF44" s="145"/>
    </row>
    <row r="45" spans="1:32" ht="13.5" thickBot="1" x14ac:dyDescent="0.25">
      <c r="B45" s="122"/>
      <c r="C45" s="122" t="s">
        <v>547</v>
      </c>
      <c r="D45" s="303"/>
      <c r="E45" s="303"/>
      <c r="F45" s="283">
        <f>ROUND(SUM(F43:F44),2)</f>
        <v>0</v>
      </c>
      <c r="G45" s="145"/>
      <c r="H45" s="145"/>
      <c r="I45" s="145"/>
      <c r="J45" s="781"/>
      <c r="K45" s="781"/>
      <c r="L45" s="781"/>
      <c r="M45" s="781"/>
      <c r="N45" s="781"/>
      <c r="O45" s="781"/>
      <c r="P45" s="781"/>
      <c r="Q45" s="781"/>
      <c r="R45" s="781"/>
      <c r="S45" s="145"/>
      <c r="T45" s="145"/>
      <c r="U45" s="145"/>
      <c r="V45" s="145"/>
      <c r="W45" s="145"/>
      <c r="X45" s="145"/>
      <c r="Y45" s="145"/>
      <c r="Z45" s="145"/>
      <c r="AA45" s="145"/>
      <c r="AB45" s="145"/>
      <c r="AC45" s="145"/>
      <c r="AD45" s="145"/>
      <c r="AE45" s="145"/>
      <c r="AF45" s="145"/>
    </row>
    <row r="46" spans="1:32" ht="6" customHeight="1" x14ac:dyDescent="0.2">
      <c r="A46" s="122" t="s">
        <v>0</v>
      </c>
      <c r="B46" s="122"/>
      <c r="C46" s="122"/>
      <c r="D46" s="303"/>
      <c r="E46" s="303"/>
      <c r="F46" s="303"/>
      <c r="G46" s="145"/>
      <c r="H46" s="145"/>
      <c r="I46" s="145"/>
      <c r="J46" s="781"/>
      <c r="K46" s="781"/>
      <c r="L46" s="781"/>
      <c r="M46" s="781"/>
      <c r="N46" s="781"/>
      <c r="O46" s="781"/>
      <c r="P46" s="781"/>
      <c r="Q46" s="781"/>
      <c r="R46" s="781"/>
      <c r="S46" s="145"/>
      <c r="T46" s="145"/>
      <c r="U46" s="145"/>
      <c r="V46" s="145"/>
      <c r="W46" s="145"/>
      <c r="X46" s="145"/>
      <c r="Y46" s="145"/>
      <c r="Z46" s="145"/>
      <c r="AA46" s="145"/>
      <c r="AB46" s="145"/>
      <c r="AC46" s="145"/>
      <c r="AD46" s="145"/>
      <c r="AE46" s="145"/>
      <c r="AF46" s="145"/>
    </row>
    <row r="47" spans="1:32" x14ac:dyDescent="0.2">
      <c r="A47" s="304" t="s">
        <v>169</v>
      </c>
      <c r="B47" s="122"/>
      <c r="C47" s="122"/>
      <c r="D47" s="303"/>
      <c r="E47" s="303"/>
      <c r="F47" s="303"/>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row>
    <row r="48" spans="1:32" hidden="1" x14ac:dyDescent="0.2">
      <c r="A48" s="304"/>
      <c r="B48" s="304"/>
      <c r="C48" s="122"/>
      <c r="D48" s="303"/>
      <c r="E48" s="303"/>
      <c r="F48" s="303"/>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row>
    <row r="49" spans="1:32" hidden="1" x14ac:dyDescent="0.2">
      <c r="A49" s="122"/>
      <c r="B49" s="122"/>
      <c r="C49" s="122"/>
      <c r="D49" s="303"/>
      <c r="E49" s="303"/>
      <c r="F49" s="306"/>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row>
    <row r="50" spans="1:32" s="145" customFormat="1" x14ac:dyDescent="0.2">
      <c r="D50" s="518"/>
      <c r="E50" s="518"/>
      <c r="F50" s="518"/>
    </row>
    <row r="51" spans="1:32" s="145" customFormat="1" x14ac:dyDescent="0.2">
      <c r="D51" s="518"/>
      <c r="E51" s="518"/>
      <c r="F51" s="518"/>
    </row>
    <row r="52" spans="1:32" s="145" customFormat="1" x14ac:dyDescent="0.2">
      <c r="D52" s="518"/>
      <c r="E52" s="518"/>
      <c r="F52" s="518"/>
    </row>
    <row r="53" spans="1:32" s="145" customFormat="1" x14ac:dyDescent="0.2">
      <c r="D53" s="518"/>
      <c r="E53" s="518"/>
      <c r="F53" s="518"/>
    </row>
    <row r="54" spans="1:32" s="145" customFormat="1" x14ac:dyDescent="0.2">
      <c r="D54" s="518"/>
      <c r="E54" s="518"/>
      <c r="F54" s="518"/>
    </row>
    <row r="55" spans="1:32" s="145" customFormat="1" x14ac:dyDescent="0.2">
      <c r="D55" s="518"/>
      <c r="E55" s="518"/>
      <c r="F55" s="518"/>
    </row>
    <row r="56" spans="1:32" s="145" customFormat="1" x14ac:dyDescent="0.2">
      <c r="D56" s="518"/>
      <c r="E56" s="518"/>
      <c r="F56" s="518"/>
    </row>
    <row r="57" spans="1:32" s="145" customFormat="1" x14ac:dyDescent="0.2">
      <c r="D57" s="518"/>
      <c r="E57" s="518"/>
      <c r="F57" s="518"/>
    </row>
    <row r="58" spans="1:32" s="145" customFormat="1" x14ac:dyDescent="0.2">
      <c r="D58" s="518"/>
      <c r="E58" s="518"/>
      <c r="F58" s="518"/>
    </row>
    <row r="59" spans="1:32" s="145" customFormat="1" x14ac:dyDescent="0.2">
      <c r="D59" s="518"/>
      <c r="E59" s="518"/>
      <c r="F59" s="518"/>
    </row>
    <row r="60" spans="1:32" s="145" customFormat="1" x14ac:dyDescent="0.2">
      <c r="D60" s="518"/>
      <c r="E60" s="518"/>
      <c r="F60" s="518"/>
    </row>
    <row r="61" spans="1:32" s="145" customFormat="1" x14ac:dyDescent="0.2">
      <c r="D61" s="518"/>
      <c r="E61" s="518"/>
      <c r="F61" s="518"/>
    </row>
    <row r="62" spans="1:32" s="145" customFormat="1" x14ac:dyDescent="0.2">
      <c r="D62" s="518"/>
      <c r="E62" s="518"/>
      <c r="F62" s="518"/>
    </row>
    <row r="63" spans="1:32" s="145" customFormat="1" x14ac:dyDescent="0.2">
      <c r="D63" s="518"/>
      <c r="E63" s="518"/>
      <c r="F63" s="518"/>
    </row>
    <row r="64" spans="1:32" s="145" customFormat="1" x14ac:dyDescent="0.2">
      <c r="D64" s="518"/>
      <c r="E64" s="518"/>
      <c r="F64" s="518"/>
    </row>
    <row r="65" spans="4:6" s="145" customFormat="1" x14ac:dyDescent="0.2">
      <c r="D65" s="518"/>
      <c r="E65" s="518"/>
      <c r="F65" s="518"/>
    </row>
    <row r="66" spans="4:6" s="145" customFormat="1" x14ac:dyDescent="0.2">
      <c r="D66" s="518"/>
      <c r="E66" s="518"/>
      <c r="F66" s="518"/>
    </row>
    <row r="67" spans="4:6" s="145" customFormat="1" x14ac:dyDescent="0.2">
      <c r="D67" s="518"/>
      <c r="E67" s="518"/>
      <c r="F67" s="518"/>
    </row>
    <row r="68" spans="4:6" s="145" customFormat="1" x14ac:dyDescent="0.2">
      <c r="D68" s="518"/>
      <c r="E68" s="518"/>
      <c r="F68" s="518"/>
    </row>
    <row r="69" spans="4:6" s="145" customFormat="1" x14ac:dyDescent="0.2">
      <c r="D69" s="518"/>
      <c r="E69" s="518"/>
      <c r="F69" s="518"/>
    </row>
    <row r="70" spans="4:6" s="145" customFormat="1" x14ac:dyDescent="0.2">
      <c r="D70" s="518"/>
      <c r="E70" s="518"/>
      <c r="F70" s="518"/>
    </row>
    <row r="71" spans="4:6" s="145" customFormat="1" x14ac:dyDescent="0.2">
      <c r="D71" s="518"/>
      <c r="E71" s="518"/>
      <c r="F71" s="518"/>
    </row>
    <row r="72" spans="4:6" s="145" customFormat="1" x14ac:dyDescent="0.2">
      <c r="D72" s="518"/>
      <c r="E72" s="518"/>
      <c r="F72" s="518"/>
    </row>
    <row r="73" spans="4:6" s="145" customFormat="1" x14ac:dyDescent="0.2">
      <c r="D73" s="518"/>
      <c r="E73" s="518"/>
      <c r="F73" s="518"/>
    </row>
    <row r="74" spans="4:6" s="145" customFormat="1" x14ac:dyDescent="0.2">
      <c r="D74" s="518"/>
      <c r="E74" s="518"/>
      <c r="F74" s="518"/>
    </row>
    <row r="75" spans="4:6" s="145" customFormat="1" x14ac:dyDescent="0.2">
      <c r="D75" s="518"/>
      <c r="E75" s="518"/>
      <c r="F75" s="518"/>
    </row>
    <row r="76" spans="4:6" s="145" customFormat="1" x14ac:dyDescent="0.2">
      <c r="D76" s="518"/>
      <c r="E76" s="518"/>
      <c r="F76" s="518"/>
    </row>
    <row r="77" spans="4:6" s="145" customFormat="1" x14ac:dyDescent="0.2">
      <c r="D77" s="518"/>
      <c r="E77" s="518"/>
      <c r="F77" s="518"/>
    </row>
    <row r="78" spans="4:6" s="145" customFormat="1" x14ac:dyDescent="0.2">
      <c r="D78" s="518"/>
      <c r="E78" s="518"/>
      <c r="F78" s="518"/>
    </row>
    <row r="79" spans="4:6" s="145" customFormat="1" x14ac:dyDescent="0.2">
      <c r="D79" s="518"/>
      <c r="E79" s="518"/>
      <c r="F79" s="518"/>
    </row>
    <row r="80" spans="4:6" s="145" customFormat="1" x14ac:dyDescent="0.2">
      <c r="D80" s="518"/>
      <c r="E80" s="518"/>
      <c r="F80" s="518"/>
    </row>
    <row r="81" spans="4:6" s="145" customFormat="1" x14ac:dyDescent="0.2">
      <c r="D81" s="518"/>
      <c r="E81" s="518"/>
      <c r="F81" s="518"/>
    </row>
    <row r="82" spans="4:6" s="145" customFormat="1" x14ac:dyDescent="0.2">
      <c r="D82" s="518"/>
      <c r="E82" s="518"/>
      <c r="F82" s="518"/>
    </row>
    <row r="83" spans="4:6" s="145" customFormat="1" x14ac:dyDescent="0.2">
      <c r="D83" s="518"/>
      <c r="E83" s="518"/>
      <c r="F83" s="518"/>
    </row>
    <row r="84" spans="4:6" s="145" customFormat="1" x14ac:dyDescent="0.2">
      <c r="D84" s="518"/>
      <c r="E84" s="518"/>
      <c r="F84" s="518"/>
    </row>
    <row r="85" spans="4:6" s="145" customFormat="1" x14ac:dyDescent="0.2">
      <c r="D85" s="518"/>
      <c r="E85" s="518"/>
      <c r="F85" s="518"/>
    </row>
    <row r="86" spans="4:6" s="145" customFormat="1" x14ac:dyDescent="0.2">
      <c r="D86" s="518"/>
      <c r="E86" s="518"/>
      <c r="F86" s="518"/>
    </row>
    <row r="87" spans="4:6" s="145" customFormat="1" x14ac:dyDescent="0.2">
      <c r="D87" s="518"/>
      <c r="E87" s="518"/>
      <c r="F87" s="518"/>
    </row>
    <row r="88" spans="4:6" s="145" customFormat="1" x14ac:dyDescent="0.2">
      <c r="D88" s="518"/>
      <c r="E88" s="518"/>
      <c r="F88" s="518"/>
    </row>
    <row r="89" spans="4:6" s="145" customFormat="1" x14ac:dyDescent="0.2">
      <c r="D89" s="518"/>
      <c r="E89" s="518"/>
      <c r="F89" s="518"/>
    </row>
    <row r="90" spans="4:6" s="145" customFormat="1" x14ac:dyDescent="0.2">
      <c r="D90" s="518"/>
      <c r="E90" s="518"/>
      <c r="F90" s="518"/>
    </row>
    <row r="91" spans="4:6" s="145" customFormat="1" x14ac:dyDescent="0.2">
      <c r="D91" s="518"/>
      <c r="E91" s="518"/>
      <c r="F91" s="518"/>
    </row>
    <row r="92" spans="4:6" s="145" customFormat="1" x14ac:dyDescent="0.2">
      <c r="D92" s="518"/>
      <c r="E92" s="518"/>
      <c r="F92" s="518"/>
    </row>
    <row r="93" spans="4:6" s="145" customFormat="1" x14ac:dyDescent="0.2">
      <c r="D93" s="518"/>
      <c r="E93" s="518"/>
      <c r="F93" s="518"/>
    </row>
    <row r="94" spans="4:6" s="145" customFormat="1" x14ac:dyDescent="0.2">
      <c r="D94" s="518"/>
      <c r="E94" s="518"/>
      <c r="F94" s="518"/>
    </row>
    <row r="95" spans="4:6" s="145" customFormat="1" x14ac:dyDescent="0.2">
      <c r="D95" s="518"/>
      <c r="E95" s="518"/>
      <c r="F95" s="518"/>
    </row>
    <row r="96" spans="4:6" s="145" customFormat="1" x14ac:dyDescent="0.2">
      <c r="D96" s="518"/>
      <c r="E96" s="518"/>
      <c r="F96" s="518"/>
    </row>
    <row r="97" spans="4:6" s="145" customFormat="1" x14ac:dyDescent="0.2">
      <c r="D97" s="518"/>
      <c r="E97" s="518"/>
      <c r="F97" s="518"/>
    </row>
    <row r="98" spans="4:6" s="145" customFormat="1" x14ac:dyDescent="0.2">
      <c r="D98" s="518"/>
      <c r="E98" s="518"/>
      <c r="F98" s="518"/>
    </row>
    <row r="99" spans="4:6" s="145" customFormat="1" x14ac:dyDescent="0.2">
      <c r="D99" s="518"/>
      <c r="E99" s="518"/>
      <c r="F99" s="518"/>
    </row>
    <row r="100" spans="4:6" s="145" customFormat="1" x14ac:dyDescent="0.2">
      <c r="D100" s="518"/>
      <c r="E100" s="518"/>
      <c r="F100" s="518"/>
    </row>
    <row r="101" spans="4:6" s="145" customFormat="1" x14ac:dyDescent="0.2">
      <c r="D101" s="518"/>
      <c r="E101" s="518"/>
      <c r="F101" s="518"/>
    </row>
    <row r="102" spans="4:6" s="145" customFormat="1" x14ac:dyDescent="0.2">
      <c r="D102" s="518"/>
      <c r="E102" s="518"/>
      <c r="F102" s="518"/>
    </row>
    <row r="103" spans="4:6" s="145" customFormat="1" x14ac:dyDescent="0.2">
      <c r="D103" s="518"/>
      <c r="E103" s="518"/>
      <c r="F103" s="518"/>
    </row>
    <row r="104" spans="4:6" s="145" customFormat="1" x14ac:dyDescent="0.2">
      <c r="D104" s="518"/>
      <c r="E104" s="518"/>
      <c r="F104" s="518"/>
    </row>
    <row r="105" spans="4:6" s="145" customFormat="1" x14ac:dyDescent="0.2">
      <c r="D105" s="518"/>
      <c r="E105" s="518"/>
      <c r="F105" s="518"/>
    </row>
    <row r="106" spans="4:6" s="145" customFormat="1" x14ac:dyDescent="0.2">
      <c r="D106" s="518"/>
      <c r="E106" s="518"/>
      <c r="F106" s="518"/>
    </row>
    <row r="107" spans="4:6" s="145" customFormat="1" x14ac:dyDescent="0.2">
      <c r="D107" s="518"/>
      <c r="E107" s="518"/>
      <c r="F107" s="518"/>
    </row>
    <row r="108" spans="4:6" s="145" customFormat="1" x14ac:dyDescent="0.2">
      <c r="D108" s="518"/>
      <c r="E108" s="518"/>
      <c r="F108" s="518"/>
    </row>
    <row r="109" spans="4:6" s="145" customFormat="1" x14ac:dyDescent="0.2">
      <c r="D109" s="518"/>
      <c r="E109" s="518"/>
      <c r="F109" s="518"/>
    </row>
    <row r="110" spans="4:6" s="145" customFormat="1" x14ac:dyDescent="0.2">
      <c r="D110" s="518"/>
      <c r="E110" s="518"/>
      <c r="F110" s="518"/>
    </row>
    <row r="111" spans="4:6" s="145" customFormat="1" x14ac:dyDescent="0.2">
      <c r="D111" s="518"/>
      <c r="E111" s="518"/>
      <c r="F111" s="518"/>
    </row>
    <row r="112" spans="4:6" s="145" customFormat="1" x14ac:dyDescent="0.2">
      <c r="D112" s="518"/>
      <c r="E112" s="518"/>
      <c r="F112" s="518"/>
    </row>
    <row r="113" spans="4:6" s="145" customFormat="1" x14ac:dyDescent="0.2">
      <c r="D113" s="518"/>
      <c r="E113" s="518"/>
      <c r="F113" s="518"/>
    </row>
    <row r="114" spans="4:6" s="145" customFormat="1" x14ac:dyDescent="0.2">
      <c r="D114" s="518"/>
      <c r="E114" s="518"/>
      <c r="F114" s="518"/>
    </row>
    <row r="115" spans="4:6" s="145" customFormat="1" x14ac:dyDescent="0.2">
      <c r="D115" s="518"/>
      <c r="E115" s="518"/>
      <c r="F115" s="518"/>
    </row>
    <row r="116" spans="4:6" s="145" customFormat="1" x14ac:dyDescent="0.2">
      <c r="D116" s="518"/>
      <c r="E116" s="518"/>
      <c r="F116" s="518"/>
    </row>
    <row r="117" spans="4:6" s="145" customFormat="1" x14ac:dyDescent="0.2">
      <c r="D117" s="518"/>
      <c r="E117" s="518"/>
      <c r="F117" s="518"/>
    </row>
    <row r="118" spans="4:6" s="145" customFormat="1" x14ac:dyDescent="0.2">
      <c r="D118" s="518"/>
      <c r="E118" s="518"/>
      <c r="F118" s="518"/>
    </row>
    <row r="119" spans="4:6" s="145" customFormat="1" x14ac:dyDescent="0.2">
      <c r="D119" s="518"/>
      <c r="E119" s="518"/>
      <c r="F119" s="518"/>
    </row>
    <row r="120" spans="4:6" s="145" customFormat="1" x14ac:dyDescent="0.2">
      <c r="D120" s="518"/>
      <c r="E120" s="518"/>
      <c r="F120" s="518"/>
    </row>
    <row r="121" spans="4:6" s="145" customFormat="1" x14ac:dyDescent="0.2">
      <c r="D121" s="518"/>
      <c r="E121" s="518"/>
      <c r="F121" s="518"/>
    </row>
    <row r="122" spans="4:6" s="145" customFormat="1" x14ac:dyDescent="0.2">
      <c r="D122" s="518"/>
      <c r="E122" s="518"/>
      <c r="F122" s="518"/>
    </row>
    <row r="123" spans="4:6" s="145" customFormat="1" x14ac:dyDescent="0.2">
      <c r="D123" s="518"/>
      <c r="E123" s="518"/>
      <c r="F123" s="518"/>
    </row>
    <row r="124" spans="4:6" s="145" customFormat="1" x14ac:dyDescent="0.2">
      <c r="D124" s="518"/>
      <c r="E124" s="518"/>
      <c r="F124" s="518"/>
    </row>
    <row r="125" spans="4:6" s="145" customFormat="1" x14ac:dyDescent="0.2">
      <c r="D125" s="518"/>
      <c r="E125" s="518"/>
      <c r="F125" s="518"/>
    </row>
    <row r="126" spans="4:6" s="145" customFormat="1" x14ac:dyDescent="0.2">
      <c r="D126" s="518"/>
      <c r="E126" s="518"/>
      <c r="F126" s="518"/>
    </row>
    <row r="127" spans="4:6" s="145" customFormat="1" x14ac:dyDescent="0.2">
      <c r="D127" s="518"/>
      <c r="E127" s="518"/>
      <c r="F127" s="518"/>
    </row>
    <row r="128" spans="4:6" s="145" customFormat="1" x14ac:dyDescent="0.2">
      <c r="D128" s="518"/>
      <c r="E128" s="518"/>
      <c r="F128" s="518"/>
    </row>
    <row r="129" spans="4:6" s="145" customFormat="1" x14ac:dyDescent="0.2">
      <c r="D129" s="518"/>
      <c r="E129" s="518"/>
      <c r="F129" s="518"/>
    </row>
    <row r="130" spans="4:6" s="145" customFormat="1" x14ac:dyDescent="0.2">
      <c r="D130" s="518"/>
      <c r="E130" s="518"/>
      <c r="F130" s="518"/>
    </row>
    <row r="131" spans="4:6" s="145" customFormat="1" x14ac:dyDescent="0.2">
      <c r="D131" s="518"/>
      <c r="E131" s="518"/>
      <c r="F131" s="518"/>
    </row>
    <row r="132" spans="4:6" s="145" customFormat="1" x14ac:dyDescent="0.2">
      <c r="D132" s="518"/>
      <c r="E132" s="518"/>
      <c r="F132" s="518"/>
    </row>
    <row r="133" spans="4:6" s="145" customFormat="1" x14ac:dyDescent="0.2">
      <c r="D133" s="518"/>
      <c r="E133" s="518"/>
      <c r="F133" s="518"/>
    </row>
    <row r="134" spans="4:6" s="145" customFormat="1" x14ac:dyDescent="0.2">
      <c r="D134" s="518"/>
      <c r="E134" s="518"/>
      <c r="F134" s="518"/>
    </row>
    <row r="135" spans="4:6" s="145" customFormat="1" x14ac:dyDescent="0.2">
      <c r="D135" s="518"/>
      <c r="E135" s="518"/>
      <c r="F135" s="518"/>
    </row>
    <row r="136" spans="4:6" s="145" customFormat="1" x14ac:dyDescent="0.2">
      <c r="D136" s="518"/>
      <c r="E136" s="518"/>
      <c r="F136" s="518"/>
    </row>
    <row r="137" spans="4:6" s="145" customFormat="1" x14ac:dyDescent="0.2">
      <c r="D137" s="518"/>
      <c r="E137" s="518"/>
      <c r="F137" s="518"/>
    </row>
    <row r="138" spans="4:6" s="145" customFormat="1" x14ac:dyDescent="0.2">
      <c r="D138" s="518"/>
      <c r="E138" s="518"/>
      <c r="F138" s="518"/>
    </row>
    <row r="139" spans="4:6" s="145" customFormat="1" x14ac:dyDescent="0.2">
      <c r="D139" s="518"/>
      <c r="E139" s="518"/>
      <c r="F139" s="518"/>
    </row>
    <row r="140" spans="4:6" s="145" customFormat="1" x14ac:dyDescent="0.2">
      <c r="D140" s="518"/>
      <c r="E140" s="518"/>
      <c r="F140" s="518"/>
    </row>
    <row r="141" spans="4:6" s="145" customFormat="1" x14ac:dyDescent="0.2">
      <c r="D141" s="518"/>
      <c r="E141" s="518"/>
      <c r="F141" s="518"/>
    </row>
    <row r="142" spans="4:6" s="145" customFormat="1" x14ac:dyDescent="0.2"/>
    <row r="143" spans="4:6" s="145" customFormat="1" x14ac:dyDescent="0.2"/>
    <row r="144" spans="4:6" s="145" customFormat="1" x14ac:dyDescent="0.2"/>
    <row r="145" s="145" customFormat="1" x14ac:dyDescent="0.2"/>
    <row r="146" s="145" customFormat="1" x14ac:dyDescent="0.2"/>
    <row r="147" s="145" customFormat="1" x14ac:dyDescent="0.2"/>
    <row r="148" s="145" customFormat="1" x14ac:dyDescent="0.2"/>
    <row r="149" s="145" customFormat="1" x14ac:dyDescent="0.2"/>
    <row r="150" s="145" customFormat="1" x14ac:dyDescent="0.2"/>
    <row r="151" s="145" customFormat="1" x14ac:dyDescent="0.2"/>
    <row r="152" s="145" customFormat="1" x14ac:dyDescent="0.2"/>
    <row r="153" s="145" customFormat="1" x14ac:dyDescent="0.2"/>
    <row r="154" s="145" customFormat="1" x14ac:dyDescent="0.2"/>
    <row r="155" s="145" customFormat="1" x14ac:dyDescent="0.2"/>
    <row r="156" s="145" customFormat="1" x14ac:dyDescent="0.2"/>
    <row r="157" s="145" customFormat="1" x14ac:dyDescent="0.2"/>
    <row r="158" s="145" customFormat="1" x14ac:dyDescent="0.2"/>
    <row r="159" s="145" customFormat="1" x14ac:dyDescent="0.2"/>
    <row r="160" s="145" customFormat="1" x14ac:dyDescent="0.2"/>
    <row r="161" s="145" customFormat="1" x14ac:dyDescent="0.2"/>
    <row r="162" s="145" customFormat="1" x14ac:dyDescent="0.2"/>
    <row r="163" s="145" customFormat="1" x14ac:dyDescent="0.2"/>
    <row r="164" s="145" customFormat="1" x14ac:dyDescent="0.2"/>
    <row r="165" s="145" customFormat="1" x14ac:dyDescent="0.2"/>
    <row r="166" s="145" customFormat="1" x14ac:dyDescent="0.2"/>
    <row r="167" s="145" customFormat="1" x14ac:dyDescent="0.2"/>
    <row r="168" s="145" customFormat="1" x14ac:dyDescent="0.2"/>
    <row r="169" s="145" customFormat="1" x14ac:dyDescent="0.2"/>
    <row r="170" s="145" customFormat="1" x14ac:dyDescent="0.2"/>
    <row r="171" s="145" customFormat="1" x14ac:dyDescent="0.2"/>
    <row r="172" s="145" customFormat="1" x14ac:dyDescent="0.2"/>
    <row r="173" s="145" customFormat="1" x14ac:dyDescent="0.2"/>
    <row r="174" s="145" customFormat="1" x14ac:dyDescent="0.2"/>
    <row r="175" s="145" customFormat="1" x14ac:dyDescent="0.2"/>
    <row r="176" s="145" customFormat="1" x14ac:dyDescent="0.2"/>
    <row r="177" s="145" customFormat="1" x14ac:dyDescent="0.2"/>
    <row r="178" s="145" customFormat="1" x14ac:dyDescent="0.2"/>
    <row r="179" s="145" customFormat="1" x14ac:dyDescent="0.2"/>
    <row r="180" s="145" customFormat="1" x14ac:dyDescent="0.2"/>
    <row r="181" s="145" customFormat="1" x14ac:dyDescent="0.2"/>
    <row r="182" s="145" customFormat="1" x14ac:dyDescent="0.2"/>
    <row r="183" s="145" customFormat="1" x14ac:dyDescent="0.2"/>
    <row r="184" s="145" customFormat="1" x14ac:dyDescent="0.2"/>
    <row r="185" s="145" customFormat="1" x14ac:dyDescent="0.2"/>
    <row r="186" s="145" customFormat="1" x14ac:dyDescent="0.2"/>
    <row r="187" s="145" customFormat="1" x14ac:dyDescent="0.2"/>
    <row r="188" s="145" customFormat="1" x14ac:dyDescent="0.2"/>
    <row r="189" s="145" customFormat="1" x14ac:dyDescent="0.2"/>
    <row r="190" s="145" customFormat="1" x14ac:dyDescent="0.2"/>
    <row r="191" s="145" customFormat="1" x14ac:dyDescent="0.2"/>
    <row r="192" s="145" customFormat="1" x14ac:dyDescent="0.2"/>
    <row r="193" s="145" customFormat="1" x14ac:dyDescent="0.2"/>
    <row r="194" s="145" customFormat="1" x14ac:dyDescent="0.2"/>
    <row r="195" s="145" customFormat="1" x14ac:dyDescent="0.2"/>
    <row r="196" s="145" customFormat="1" x14ac:dyDescent="0.2"/>
    <row r="197" s="145" customFormat="1" x14ac:dyDescent="0.2"/>
    <row r="198" s="145" customFormat="1" x14ac:dyDescent="0.2"/>
    <row r="199" s="145" customFormat="1" x14ac:dyDescent="0.2"/>
    <row r="200" s="145" customFormat="1" x14ac:dyDescent="0.2"/>
    <row r="201" s="145" customFormat="1" x14ac:dyDescent="0.2"/>
    <row r="202" s="145" customFormat="1" x14ac:dyDescent="0.2"/>
    <row r="203" s="145" customFormat="1" x14ac:dyDescent="0.2"/>
    <row r="204" s="145" customFormat="1" x14ac:dyDescent="0.2"/>
    <row r="205" s="145" customFormat="1" x14ac:dyDescent="0.2"/>
    <row r="206" s="145" customFormat="1" x14ac:dyDescent="0.2"/>
    <row r="207" s="145" customFormat="1" x14ac:dyDescent="0.2"/>
    <row r="208" s="145" customFormat="1" x14ac:dyDescent="0.2"/>
    <row r="209" s="145" customFormat="1" x14ac:dyDescent="0.2"/>
    <row r="210" s="145" customFormat="1" x14ac:dyDescent="0.2"/>
    <row r="211" s="145" customFormat="1" x14ac:dyDescent="0.2"/>
    <row r="212" s="145" customFormat="1" x14ac:dyDescent="0.2"/>
    <row r="213" s="145" customFormat="1" x14ac:dyDescent="0.2"/>
    <row r="214" s="145" customFormat="1" x14ac:dyDescent="0.2"/>
    <row r="215" s="145" customFormat="1" x14ac:dyDescent="0.2"/>
    <row r="216" s="145" customFormat="1" x14ac:dyDescent="0.2"/>
    <row r="217" s="145" customFormat="1" x14ac:dyDescent="0.2"/>
    <row r="218" s="145" customFormat="1" x14ac:dyDescent="0.2"/>
    <row r="219" s="145" customFormat="1" x14ac:dyDescent="0.2"/>
    <row r="220" s="145" customFormat="1" x14ac:dyDescent="0.2"/>
    <row r="221" s="145" customFormat="1" x14ac:dyDescent="0.2"/>
    <row r="222" s="145" customFormat="1" x14ac:dyDescent="0.2"/>
    <row r="223" s="145" customFormat="1" x14ac:dyDescent="0.2"/>
    <row r="224" s="145" customFormat="1" x14ac:dyDescent="0.2"/>
    <row r="225" s="145" customFormat="1" x14ac:dyDescent="0.2"/>
    <row r="226" s="145" customFormat="1" x14ac:dyDescent="0.2"/>
    <row r="227" s="145" customFormat="1" x14ac:dyDescent="0.2"/>
    <row r="228" s="145" customFormat="1" x14ac:dyDescent="0.2"/>
    <row r="229" s="145" customFormat="1" x14ac:dyDescent="0.2"/>
    <row r="230" s="145" customFormat="1" x14ac:dyDescent="0.2"/>
    <row r="231" s="145" customFormat="1" x14ac:dyDescent="0.2"/>
    <row r="232" s="145" customFormat="1" x14ac:dyDescent="0.2"/>
    <row r="233" s="145" customFormat="1" x14ac:dyDescent="0.2"/>
    <row r="234" s="145" customFormat="1" x14ac:dyDescent="0.2"/>
    <row r="235" s="145" customFormat="1" x14ac:dyDescent="0.2"/>
    <row r="236" s="145" customFormat="1" x14ac:dyDescent="0.2"/>
    <row r="237" s="145" customFormat="1" x14ac:dyDescent="0.2"/>
    <row r="238" s="145" customFormat="1" x14ac:dyDescent="0.2"/>
    <row r="239" s="145" customFormat="1" x14ac:dyDescent="0.2"/>
    <row r="240" s="145" customFormat="1" x14ac:dyDescent="0.2"/>
    <row r="241" s="145" customFormat="1" x14ac:dyDescent="0.2"/>
    <row r="242" s="145" customFormat="1" x14ac:dyDescent="0.2"/>
    <row r="243" s="145" customFormat="1" x14ac:dyDescent="0.2"/>
    <row r="244" s="145" customFormat="1" x14ac:dyDescent="0.2"/>
    <row r="245" s="145" customFormat="1" x14ac:dyDescent="0.2"/>
    <row r="246" s="145" customFormat="1" x14ac:dyDescent="0.2"/>
    <row r="247" s="145" customFormat="1" x14ac:dyDescent="0.2"/>
    <row r="248" s="145" customFormat="1" x14ac:dyDescent="0.2"/>
    <row r="249" s="145" customFormat="1" x14ac:dyDescent="0.2"/>
    <row r="250" s="145" customFormat="1" x14ac:dyDescent="0.2"/>
    <row r="251" s="145" customFormat="1" x14ac:dyDescent="0.2"/>
    <row r="252" s="145" customFormat="1" x14ac:dyDescent="0.2"/>
    <row r="253" s="145" customFormat="1" x14ac:dyDescent="0.2"/>
    <row r="254" s="145" customFormat="1" x14ac:dyDescent="0.2"/>
    <row r="255" s="145" customFormat="1" x14ac:dyDescent="0.2"/>
    <row r="256" s="145" customFormat="1" x14ac:dyDescent="0.2"/>
    <row r="257" s="145" customFormat="1" x14ac:dyDescent="0.2"/>
    <row r="258" s="145" customFormat="1" x14ac:dyDescent="0.2"/>
    <row r="259" s="145" customFormat="1" x14ac:dyDescent="0.2"/>
    <row r="260" s="145" customFormat="1" x14ac:dyDescent="0.2"/>
    <row r="261" s="145" customFormat="1" x14ac:dyDescent="0.2"/>
    <row r="262" s="145" customFormat="1" x14ac:dyDescent="0.2"/>
    <row r="263" s="145" customFormat="1" x14ac:dyDescent="0.2"/>
    <row r="264" s="145" customFormat="1" x14ac:dyDescent="0.2"/>
    <row r="265" s="145" customFormat="1" x14ac:dyDescent="0.2"/>
    <row r="266" s="145" customFormat="1" x14ac:dyDescent="0.2"/>
    <row r="267" s="145" customFormat="1" x14ac:dyDescent="0.2"/>
    <row r="268" s="145" customFormat="1" x14ac:dyDescent="0.2"/>
    <row r="269" s="145" customFormat="1" x14ac:dyDescent="0.2"/>
    <row r="270" s="145" customFormat="1" x14ac:dyDescent="0.2"/>
    <row r="271" s="145" customFormat="1" x14ac:dyDescent="0.2"/>
    <row r="272" s="145" customFormat="1" x14ac:dyDescent="0.2"/>
    <row r="273" s="145" customFormat="1" x14ac:dyDescent="0.2"/>
    <row r="274" s="145" customFormat="1" x14ac:dyDescent="0.2"/>
    <row r="275" s="145" customFormat="1" x14ac:dyDescent="0.2"/>
  </sheetData>
  <sheetProtection sheet="1" objects="1" scenarios="1"/>
  <mergeCells count="7">
    <mergeCell ref="J43:R46"/>
    <mergeCell ref="F3:F4"/>
    <mergeCell ref="C3:C4"/>
    <mergeCell ref="A3:A4"/>
    <mergeCell ref="B3:B4"/>
    <mergeCell ref="D3:D4"/>
    <mergeCell ref="E3:E4"/>
  </mergeCells>
  <phoneticPr fontId="15" type="noConversion"/>
  <printOptions horizontalCentered="1"/>
  <pageMargins left="0.25" right="0.25" top="0.35" bottom="0.35" header="0.5" footer="0.25"/>
  <pageSetup scale="97" orientation="landscape" r:id="rId1"/>
  <headerFooter alignWithMargins="0">
    <oddFooter>&amp;R&amp;"Arial,Bold"Bond Fund</oddFooter>
  </headerFooter>
  <customProperties>
    <customPr name="OrphanNamesChecke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F36"/>
  <sheetViews>
    <sheetView workbookViewId="0">
      <selection activeCell="A16" sqref="A16"/>
    </sheetView>
  </sheetViews>
  <sheetFormatPr defaultColWidth="9.140625" defaultRowHeight="12.75" x14ac:dyDescent="0.2"/>
  <cols>
    <col min="1" max="2" width="20.5703125" style="21" customWidth="1"/>
    <col min="3" max="3" width="5.5703125" style="21" customWidth="1"/>
    <col min="4" max="4" width="17.5703125" style="21" customWidth="1"/>
    <col min="5" max="5" width="5.5703125" style="21" customWidth="1"/>
    <col min="6" max="6" width="17.5703125" style="21" customWidth="1"/>
    <col min="7" max="7" width="5.5703125" style="21" customWidth="1"/>
    <col min="8" max="8" width="17.5703125" style="21" customWidth="1"/>
    <col min="9" max="9" width="20.5703125" style="21" customWidth="1"/>
    <col min="10" max="16384" width="9.140625" style="21"/>
  </cols>
  <sheetData>
    <row r="1" spans="1:32" s="125" customFormat="1" ht="18" x14ac:dyDescent="0.25">
      <c r="A1" s="129" t="s">
        <v>764</v>
      </c>
      <c r="B1" s="130"/>
      <c r="C1" s="130"/>
      <c r="D1" s="130"/>
      <c r="E1" s="130"/>
      <c r="F1" s="130"/>
      <c r="G1" s="130"/>
      <c r="H1" s="130"/>
      <c r="I1" s="130"/>
      <c r="J1" s="145"/>
      <c r="K1" s="145"/>
      <c r="L1" s="145"/>
      <c r="M1" s="145"/>
      <c r="N1" s="145"/>
      <c r="O1" s="145"/>
      <c r="P1" s="145"/>
      <c r="Q1" s="145"/>
      <c r="R1" s="145"/>
      <c r="S1" s="145"/>
      <c r="T1" s="145"/>
      <c r="U1" s="145"/>
      <c r="V1" s="145"/>
      <c r="W1" s="145"/>
      <c r="X1" s="145"/>
      <c r="Y1" s="145"/>
      <c r="Z1" s="145"/>
      <c r="AA1" s="145"/>
      <c r="AB1" s="145"/>
      <c r="AC1" s="145"/>
      <c r="AD1" s="145"/>
      <c r="AE1" s="145"/>
      <c r="AF1" s="145"/>
    </row>
    <row r="2" spans="1:32" s="125" customFormat="1" x14ac:dyDescent="0.2">
      <c r="J2" s="145"/>
      <c r="K2" s="145"/>
      <c r="L2" s="145"/>
      <c r="M2" s="145"/>
      <c r="N2" s="145"/>
      <c r="O2" s="145"/>
      <c r="P2" s="145"/>
      <c r="Q2" s="145"/>
      <c r="R2" s="145"/>
      <c r="S2" s="145"/>
      <c r="T2" s="145"/>
      <c r="U2" s="145"/>
      <c r="V2" s="145"/>
      <c r="W2" s="145"/>
      <c r="X2" s="145"/>
      <c r="Y2" s="145"/>
      <c r="Z2" s="145"/>
      <c r="AA2" s="145"/>
      <c r="AB2" s="145"/>
      <c r="AC2" s="145"/>
      <c r="AD2" s="145"/>
      <c r="AE2" s="145"/>
      <c r="AF2" s="145"/>
    </row>
    <row r="3" spans="1:32" s="125" customFormat="1" x14ac:dyDescent="0.2">
      <c r="J3" s="145"/>
      <c r="K3" s="145"/>
      <c r="L3" s="145"/>
      <c r="M3" s="145"/>
      <c r="N3" s="145"/>
      <c r="O3" s="145"/>
      <c r="P3" s="145"/>
      <c r="Q3" s="145"/>
      <c r="R3" s="145"/>
      <c r="S3" s="145"/>
      <c r="T3" s="145"/>
      <c r="U3" s="145"/>
      <c r="V3" s="145"/>
      <c r="W3" s="145"/>
      <c r="X3" s="145"/>
      <c r="Y3" s="145"/>
      <c r="Z3" s="145"/>
      <c r="AA3" s="145"/>
      <c r="AB3" s="145"/>
      <c r="AC3" s="145"/>
      <c r="AD3" s="145"/>
      <c r="AE3" s="145"/>
      <c r="AF3" s="145"/>
    </row>
    <row r="4" spans="1:32" s="125" customFormat="1" ht="15" x14ac:dyDescent="0.2">
      <c r="A4" s="131" t="s">
        <v>170</v>
      </c>
      <c r="J4" s="145"/>
      <c r="K4" s="145"/>
      <c r="L4" s="145"/>
      <c r="M4" s="145"/>
      <c r="N4" s="145"/>
      <c r="O4" s="145"/>
      <c r="P4" s="145"/>
      <c r="Q4" s="145"/>
      <c r="R4" s="145"/>
      <c r="S4" s="145"/>
      <c r="T4" s="145"/>
      <c r="U4" s="145"/>
      <c r="V4" s="145"/>
      <c r="W4" s="145"/>
      <c r="X4" s="145"/>
      <c r="Y4" s="145"/>
      <c r="Z4" s="145"/>
      <c r="AA4" s="145"/>
      <c r="AB4" s="145"/>
      <c r="AC4" s="145"/>
      <c r="AD4" s="145"/>
      <c r="AE4" s="145"/>
      <c r="AF4" s="145"/>
    </row>
    <row r="5" spans="1:32" s="125" customFormat="1" ht="15" x14ac:dyDescent="0.2">
      <c r="A5" s="131" t="s">
        <v>171</v>
      </c>
      <c r="J5" s="145"/>
      <c r="K5" s="145"/>
      <c r="L5" s="145"/>
      <c r="M5" s="145"/>
      <c r="N5" s="145"/>
      <c r="O5" s="145"/>
      <c r="P5" s="145"/>
      <c r="Q5" s="145"/>
      <c r="R5" s="145"/>
      <c r="S5" s="145"/>
      <c r="T5" s="145"/>
      <c r="U5" s="145"/>
      <c r="V5" s="145"/>
      <c r="W5" s="145"/>
      <c r="X5" s="145"/>
      <c r="Y5" s="145"/>
      <c r="Z5" s="145"/>
      <c r="AA5" s="145"/>
      <c r="AB5" s="145"/>
      <c r="AC5" s="145"/>
      <c r="AD5" s="145"/>
      <c r="AE5" s="145"/>
      <c r="AF5" s="145"/>
    </row>
    <row r="6" spans="1:32" s="125" customFormat="1" ht="15" x14ac:dyDescent="0.2">
      <c r="A6" s="131" t="s">
        <v>172</v>
      </c>
      <c r="J6" s="145"/>
      <c r="K6" s="145"/>
      <c r="L6" s="145"/>
      <c r="M6" s="145"/>
      <c r="N6" s="145"/>
      <c r="O6" s="145"/>
      <c r="P6" s="145"/>
      <c r="Q6" s="145"/>
      <c r="R6" s="145"/>
      <c r="S6" s="145"/>
      <c r="T6" s="145"/>
      <c r="U6" s="145"/>
      <c r="V6" s="145"/>
      <c r="W6" s="145"/>
      <c r="X6" s="145"/>
      <c r="Y6" s="145"/>
      <c r="Z6" s="145"/>
      <c r="AA6" s="145"/>
      <c r="AB6" s="145"/>
      <c r="AC6" s="145"/>
      <c r="AD6" s="145"/>
      <c r="AE6" s="145"/>
      <c r="AF6" s="145"/>
    </row>
    <row r="7" spans="1:32" s="125" customFormat="1" ht="15" x14ac:dyDescent="0.2">
      <c r="A7" s="131" t="s">
        <v>173</v>
      </c>
      <c r="J7" s="145"/>
      <c r="K7" s="145"/>
      <c r="L7" s="145"/>
      <c r="M7" s="145"/>
      <c r="N7" s="145"/>
      <c r="O7" s="145"/>
      <c r="P7" s="145"/>
      <c r="Q7" s="145"/>
      <c r="R7" s="145"/>
      <c r="S7" s="145"/>
      <c r="T7" s="145"/>
      <c r="U7" s="145"/>
      <c r="V7" s="145"/>
      <c r="W7" s="145"/>
      <c r="X7" s="145"/>
      <c r="Y7" s="145"/>
      <c r="Z7" s="145"/>
      <c r="AA7" s="145"/>
      <c r="AB7" s="145"/>
      <c r="AC7" s="145"/>
      <c r="AD7" s="145"/>
      <c r="AE7" s="145"/>
      <c r="AF7" s="145"/>
    </row>
    <row r="8" spans="1:32" s="125" customFormat="1" ht="15" x14ac:dyDescent="0.2">
      <c r="A8" s="131" t="s">
        <v>174</v>
      </c>
      <c r="J8" s="145"/>
      <c r="K8" s="145"/>
      <c r="L8" s="145"/>
      <c r="M8" s="145"/>
      <c r="N8" s="145"/>
      <c r="O8" s="145"/>
      <c r="P8" s="145"/>
      <c r="Q8" s="145"/>
      <c r="R8" s="145"/>
      <c r="S8" s="145"/>
      <c r="T8" s="145"/>
      <c r="U8" s="145"/>
      <c r="V8" s="145"/>
      <c r="W8" s="145"/>
      <c r="X8" s="145"/>
      <c r="Y8" s="145"/>
      <c r="Z8" s="145"/>
      <c r="AA8" s="145"/>
      <c r="AB8" s="145"/>
      <c r="AC8" s="145"/>
      <c r="AD8" s="145"/>
      <c r="AE8" s="145"/>
      <c r="AF8" s="145"/>
    </row>
    <row r="9" spans="1:32" s="125" customFormat="1" ht="15" x14ac:dyDescent="0.2">
      <c r="A9" s="131" t="s">
        <v>175</v>
      </c>
      <c r="J9" s="145"/>
      <c r="K9" s="145"/>
      <c r="L9" s="145"/>
      <c r="M9" s="145"/>
      <c r="N9" s="145"/>
      <c r="O9" s="145"/>
      <c r="P9" s="145"/>
      <c r="Q9" s="145"/>
      <c r="R9" s="145"/>
      <c r="S9" s="145"/>
      <c r="T9" s="145"/>
      <c r="U9" s="145"/>
      <c r="V9" s="145"/>
      <c r="W9" s="145"/>
      <c r="X9" s="145"/>
      <c r="Y9" s="145"/>
      <c r="Z9" s="145"/>
      <c r="AA9" s="145"/>
      <c r="AB9" s="145"/>
      <c r="AC9" s="145"/>
      <c r="AD9" s="145"/>
      <c r="AE9" s="145"/>
      <c r="AF9" s="145"/>
    </row>
    <row r="10" spans="1:32" ht="15" x14ac:dyDescent="0.2">
      <c r="A10" s="22"/>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row>
    <row r="11" spans="1:32" ht="15" x14ac:dyDescent="0.2">
      <c r="A11" s="22" t="s">
        <v>273</v>
      </c>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row>
    <row r="12" spans="1:32" ht="15" x14ac:dyDescent="0.2">
      <c r="A12" s="22" t="s">
        <v>274</v>
      </c>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row>
    <row r="13" spans="1:32" ht="15" x14ac:dyDescent="0.2">
      <c r="A13" s="22" t="s">
        <v>275</v>
      </c>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row>
    <row r="14" spans="1:32" ht="15" x14ac:dyDescent="0.2">
      <c r="A14" s="22"/>
      <c r="B14" s="22"/>
      <c r="C14" s="22"/>
      <c r="D14" s="22"/>
      <c r="E14" s="22"/>
      <c r="F14" s="22"/>
      <c r="G14" s="22"/>
      <c r="H14" s="22"/>
      <c r="I14" s="22"/>
      <c r="J14" s="152"/>
      <c r="K14" s="145"/>
      <c r="L14" s="145"/>
      <c r="M14" s="145"/>
      <c r="N14" s="145"/>
      <c r="O14" s="145"/>
      <c r="P14" s="145"/>
      <c r="Q14" s="145"/>
      <c r="R14" s="145"/>
      <c r="S14" s="145"/>
      <c r="T14" s="145"/>
      <c r="U14" s="145"/>
      <c r="V14" s="145"/>
      <c r="W14" s="145"/>
      <c r="X14" s="145"/>
      <c r="Y14" s="145"/>
      <c r="Z14" s="145"/>
      <c r="AA14" s="145"/>
      <c r="AB14" s="145"/>
      <c r="AC14" s="145"/>
      <c r="AD14" s="145"/>
      <c r="AE14" s="145"/>
      <c r="AF14" s="145"/>
    </row>
    <row r="15" spans="1:32" ht="15" x14ac:dyDescent="0.2">
      <c r="A15" s="131" t="s">
        <v>778</v>
      </c>
      <c r="B15" s="22"/>
      <c r="C15" s="22"/>
      <c r="D15" s="22"/>
      <c r="E15" s="22"/>
      <c r="F15" s="22"/>
      <c r="G15" s="22"/>
      <c r="H15" s="22"/>
      <c r="I15" s="22"/>
      <c r="J15" s="152"/>
      <c r="K15" s="145"/>
      <c r="L15" s="145"/>
      <c r="M15" s="145"/>
      <c r="N15" s="145"/>
      <c r="O15" s="145"/>
      <c r="P15" s="145"/>
      <c r="Q15" s="145"/>
      <c r="R15" s="145"/>
      <c r="S15" s="145"/>
      <c r="T15" s="145"/>
      <c r="U15" s="145"/>
      <c r="V15" s="145"/>
      <c r="W15" s="145"/>
      <c r="X15" s="145"/>
      <c r="Y15" s="145"/>
      <c r="Z15" s="145"/>
      <c r="AA15" s="145"/>
      <c r="AB15" s="145"/>
      <c r="AC15" s="145"/>
      <c r="AD15" s="145"/>
      <c r="AE15" s="145"/>
      <c r="AF15" s="145"/>
    </row>
    <row r="16" spans="1:32" s="125" customFormat="1" ht="15" x14ac:dyDescent="0.2">
      <c r="A16" s="132" t="s">
        <v>276</v>
      </c>
      <c r="B16" s="131"/>
      <c r="C16" s="131"/>
      <c r="D16" s="131"/>
      <c r="E16" s="131"/>
      <c r="F16" s="131"/>
      <c r="G16" s="131"/>
      <c r="H16" s="131"/>
      <c r="I16" s="131"/>
      <c r="J16" s="152"/>
      <c r="K16" s="145"/>
      <c r="L16" s="145"/>
      <c r="M16" s="145"/>
      <c r="N16" s="145"/>
      <c r="O16" s="145"/>
      <c r="P16" s="145"/>
      <c r="Q16" s="145"/>
      <c r="R16" s="145"/>
      <c r="S16" s="145"/>
      <c r="T16" s="145"/>
      <c r="U16" s="145"/>
      <c r="V16" s="145"/>
      <c r="W16" s="145"/>
      <c r="X16" s="145"/>
      <c r="Y16" s="145"/>
      <c r="Z16" s="145"/>
      <c r="AA16" s="145"/>
      <c r="AB16" s="145"/>
      <c r="AC16" s="145"/>
      <c r="AD16" s="145"/>
      <c r="AE16" s="145"/>
      <c r="AF16" s="145"/>
    </row>
    <row r="17" spans="1:32" ht="15" x14ac:dyDescent="0.2">
      <c r="A17" s="22"/>
      <c r="B17" s="22"/>
      <c r="C17" s="22"/>
      <c r="D17" s="22"/>
      <c r="E17" s="22"/>
      <c r="F17" s="22"/>
      <c r="G17" s="22"/>
      <c r="H17" s="22"/>
      <c r="I17" s="22"/>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row>
    <row r="18" spans="1:32" ht="15" x14ac:dyDescent="0.2">
      <c r="A18" s="22"/>
      <c r="B18" s="22"/>
      <c r="C18" s="22"/>
      <c r="D18" s="22"/>
      <c r="E18" s="22"/>
      <c r="F18" s="22"/>
      <c r="G18" s="22"/>
      <c r="H18" s="22"/>
      <c r="I18" s="22"/>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row>
    <row r="19" spans="1:32" ht="15" x14ac:dyDescent="0.2">
      <c r="A19" s="22"/>
      <c r="B19" s="23" t="s">
        <v>176</v>
      </c>
      <c r="C19" s="22"/>
      <c r="D19" s="23" t="s">
        <v>177</v>
      </c>
      <c r="E19" s="22"/>
      <c r="F19" s="23" t="s">
        <v>91</v>
      </c>
      <c r="G19" s="22"/>
      <c r="H19" s="23" t="s">
        <v>53</v>
      </c>
      <c r="I19" s="22"/>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row>
    <row r="20" spans="1:32" ht="30" customHeight="1" x14ac:dyDescent="0.2">
      <c r="A20" s="22"/>
      <c r="B20" s="133" t="s">
        <v>699</v>
      </c>
      <c r="C20" s="22"/>
      <c r="D20" s="178"/>
      <c r="E20" s="179"/>
      <c r="F20" s="178"/>
      <c r="G20" s="180"/>
      <c r="H20" s="181">
        <f>SUM(D20:F20)</f>
        <v>0</v>
      </c>
      <c r="I20" s="22"/>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row>
    <row r="21" spans="1:32" ht="30" customHeight="1" x14ac:dyDescent="0.2">
      <c r="A21" s="22"/>
      <c r="B21" s="133" t="s">
        <v>708</v>
      </c>
      <c r="C21" s="22"/>
      <c r="D21" s="178"/>
      <c r="E21" s="179"/>
      <c r="F21" s="178"/>
      <c r="G21" s="180"/>
      <c r="H21" s="181">
        <f>SUM(D21:F21)</f>
        <v>0</v>
      </c>
      <c r="I21" s="22"/>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row>
    <row r="22" spans="1:32" ht="30" customHeight="1" x14ac:dyDescent="0.2">
      <c r="A22" s="22"/>
      <c r="B22" s="133" t="s">
        <v>765</v>
      </c>
      <c r="C22" s="22"/>
      <c r="D22" s="178"/>
      <c r="E22" s="179"/>
      <c r="F22" s="178"/>
      <c r="G22" s="180"/>
      <c r="H22" s="181">
        <f>SUM(D22:F22)</f>
        <v>0</v>
      </c>
      <c r="I22" s="22"/>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row>
    <row r="23" spans="1:32" ht="39.950000000000003" customHeight="1" x14ac:dyDescent="0.2">
      <c r="A23" s="22"/>
      <c r="B23" s="134" t="s">
        <v>766</v>
      </c>
      <c r="C23" s="22"/>
      <c r="D23" s="178"/>
      <c r="E23" s="179"/>
      <c r="F23" s="178"/>
      <c r="G23" s="180"/>
      <c r="H23" s="181">
        <f>SUM(D23:F23)</f>
        <v>0</v>
      </c>
      <c r="I23" s="22"/>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row>
    <row r="24" spans="1:32" ht="39.950000000000003" customHeight="1" thickBot="1" x14ac:dyDescent="0.3">
      <c r="A24" s="22"/>
      <c r="B24" s="24" t="s">
        <v>178</v>
      </c>
      <c r="C24" s="22"/>
      <c r="D24" s="182">
        <f>SUM(D20:D23)</f>
        <v>0</v>
      </c>
      <c r="E24" s="183"/>
      <c r="F24" s="182">
        <f>SUM(F20:F23)</f>
        <v>0</v>
      </c>
      <c r="G24" s="183"/>
      <c r="H24" s="182">
        <f>SUM(H20:H23)</f>
        <v>0</v>
      </c>
      <c r="I24" s="22"/>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row>
    <row r="25" spans="1:32" ht="15.75" thickTop="1" x14ac:dyDescent="0.2">
      <c r="A25" s="22"/>
      <c r="B25" s="22"/>
      <c r="C25" s="22"/>
      <c r="D25" s="22"/>
      <c r="E25" s="22"/>
      <c r="F25" s="22"/>
      <c r="G25" s="22"/>
      <c r="H25" s="22"/>
      <c r="I25" s="22"/>
    </row>
    <row r="26" spans="1:32" ht="15" x14ac:dyDescent="0.2">
      <c r="A26" s="22"/>
      <c r="B26" s="22"/>
      <c r="C26" s="22"/>
      <c r="D26" s="22"/>
      <c r="E26" s="22"/>
      <c r="F26" s="22"/>
      <c r="G26" s="22"/>
      <c r="H26" s="22"/>
      <c r="I26" s="22"/>
    </row>
    <row r="27" spans="1:32" ht="15" x14ac:dyDescent="0.2">
      <c r="A27" s="22"/>
      <c r="B27" s="22"/>
      <c r="C27" s="22"/>
      <c r="D27" s="22"/>
      <c r="E27" s="22"/>
      <c r="F27" s="22"/>
      <c r="G27" s="22"/>
      <c r="H27" s="22"/>
      <c r="I27" s="22"/>
    </row>
    <row r="28" spans="1:32" ht="15" hidden="1" x14ac:dyDescent="0.2">
      <c r="A28" s="22"/>
      <c r="B28" s="22"/>
      <c r="C28" s="22"/>
      <c r="D28" s="22"/>
      <c r="E28" s="22"/>
      <c r="F28" s="22"/>
      <c r="G28" s="22"/>
      <c r="H28" s="22"/>
      <c r="I28" s="22"/>
    </row>
    <row r="29" spans="1:32" ht="15" hidden="1" x14ac:dyDescent="0.2">
      <c r="A29" s="22"/>
      <c r="B29" s="22"/>
      <c r="C29" s="22"/>
      <c r="D29" s="22"/>
      <c r="E29" s="22"/>
      <c r="F29" s="22"/>
      <c r="G29" s="22"/>
      <c r="H29" s="22"/>
      <c r="I29" s="22"/>
    </row>
    <row r="30" spans="1:32" ht="15" hidden="1" x14ac:dyDescent="0.2">
      <c r="A30" s="22"/>
      <c r="B30" s="22"/>
      <c r="C30" s="22"/>
      <c r="D30" s="22"/>
      <c r="E30" s="22"/>
      <c r="F30" s="22"/>
      <c r="G30" s="22"/>
      <c r="H30" s="22"/>
      <c r="I30" s="22"/>
    </row>
    <row r="31" spans="1:32" ht="15" hidden="1" x14ac:dyDescent="0.2">
      <c r="A31" s="22"/>
      <c r="B31" s="22"/>
      <c r="C31" s="22"/>
      <c r="D31" s="22"/>
      <c r="E31" s="22"/>
      <c r="F31" s="22"/>
      <c r="G31" s="22"/>
      <c r="H31" s="22"/>
      <c r="I31" s="22"/>
    </row>
    <row r="32" spans="1:32" ht="6" hidden="1" customHeight="1" x14ac:dyDescent="0.2">
      <c r="A32" s="22"/>
      <c r="B32" s="22"/>
      <c r="C32" s="22"/>
      <c r="D32" s="22"/>
      <c r="E32" s="22"/>
      <c r="F32" s="22"/>
      <c r="G32" s="22"/>
      <c r="H32" s="22"/>
      <c r="I32" s="22"/>
    </row>
    <row r="33" spans="1:9" ht="15" hidden="1" x14ac:dyDescent="0.2">
      <c r="A33" s="25"/>
      <c r="B33" s="25"/>
      <c r="C33" s="25"/>
      <c r="D33" s="25"/>
      <c r="E33" s="25"/>
      <c r="F33" s="25"/>
      <c r="G33" s="25"/>
      <c r="H33" s="25"/>
      <c r="I33" s="25"/>
    </row>
    <row r="34" spans="1:9" ht="15" hidden="1" x14ac:dyDescent="0.2">
      <c r="A34" s="22"/>
      <c r="B34" s="22"/>
      <c r="C34" s="22"/>
      <c r="D34" s="22"/>
      <c r="E34" s="22"/>
      <c r="F34" s="22"/>
      <c r="G34" s="22"/>
      <c r="H34" s="22"/>
      <c r="I34" s="26"/>
    </row>
    <row r="35" spans="1:9" ht="15" x14ac:dyDescent="0.2">
      <c r="A35" s="22"/>
      <c r="B35" s="22"/>
      <c r="C35" s="22"/>
      <c r="D35" s="22"/>
      <c r="E35" s="22"/>
      <c r="F35" s="22"/>
      <c r="G35" s="22"/>
      <c r="H35" s="22"/>
      <c r="I35" s="22"/>
    </row>
    <row r="36" spans="1:9" ht="15" x14ac:dyDescent="0.2">
      <c r="A36" s="22"/>
      <c r="B36" s="22"/>
      <c r="C36" s="22"/>
      <c r="D36" s="22"/>
      <c r="E36" s="22"/>
      <c r="F36" s="22"/>
      <c r="G36" s="22"/>
      <c r="H36" s="22"/>
      <c r="I36" s="22"/>
    </row>
  </sheetData>
  <sheetProtection sheet="1" objects="1" scenarios="1"/>
  <phoneticPr fontId="15" type="noConversion"/>
  <printOptions horizontalCentered="1"/>
  <pageMargins left="0.25" right="0.25" top="0.35" bottom="0.35" header="0.5" footer="0.25"/>
  <pageSetup orientation="landscape" r:id="rId1"/>
  <headerFooter alignWithMargins="0">
    <oddFooter>&amp;R&amp;"Arial,Bold"Debt Outstanding</oddFooter>
  </headerFooter>
  <customProperties>
    <customPr name="OrphanNamesChecke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F625"/>
  <sheetViews>
    <sheetView workbookViewId="0">
      <selection activeCell="A3" sqref="A3:D4"/>
    </sheetView>
  </sheetViews>
  <sheetFormatPr defaultColWidth="9.140625" defaultRowHeight="12.75" x14ac:dyDescent="0.2"/>
  <cols>
    <col min="1" max="1" width="4.5703125" style="125" customWidth="1"/>
    <col min="2" max="2" width="53.85546875" style="125" customWidth="1"/>
    <col min="3" max="3" width="10.42578125" style="125" customWidth="1"/>
    <col min="4" max="6" width="21.5703125" style="125" customWidth="1"/>
    <col min="7" max="16384" width="9.140625" style="125"/>
  </cols>
  <sheetData>
    <row r="1" spans="1:32" ht="13.5" thickBot="1" x14ac:dyDescent="0.25">
      <c r="A1" s="285" t="s">
        <v>56</v>
      </c>
      <c r="B1" s="285"/>
      <c r="C1" s="285"/>
      <c r="D1" s="285"/>
      <c r="E1" s="241" t="s">
        <v>205</v>
      </c>
      <c r="F1" s="286" t="str">
        <f>'Basic Data Input'!B7</f>
        <v>__-____</v>
      </c>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row>
    <row r="2" spans="1:32" ht="3" customHeight="1" thickBot="1" x14ac:dyDescent="0.25">
      <c r="A2" s="285"/>
      <c r="B2" s="285"/>
      <c r="C2" s="285"/>
      <c r="D2" s="285"/>
      <c r="E2" s="285"/>
      <c r="F2" s="313"/>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row>
    <row r="3" spans="1:32" ht="18" customHeight="1" x14ac:dyDescent="0.2">
      <c r="A3" s="899" t="s">
        <v>44</v>
      </c>
      <c r="B3" s="905" t="s">
        <v>179</v>
      </c>
      <c r="C3" s="903" t="s">
        <v>267</v>
      </c>
      <c r="D3" s="897" t="s">
        <v>761</v>
      </c>
      <c r="E3" s="897" t="s">
        <v>762</v>
      </c>
      <c r="F3" s="895" t="s">
        <v>763</v>
      </c>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row>
    <row r="4" spans="1:32" ht="18" customHeight="1" thickBot="1" x14ac:dyDescent="0.25">
      <c r="A4" s="900"/>
      <c r="B4" s="906"/>
      <c r="C4" s="904"/>
      <c r="D4" s="898"/>
      <c r="E4" s="898"/>
      <c r="F4" s="896"/>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row>
    <row r="5" spans="1:32" x14ac:dyDescent="0.2">
      <c r="A5" s="287">
        <f>ROWS(A$5:A5)</f>
        <v>1</v>
      </c>
      <c r="B5" s="288" t="s">
        <v>58</v>
      </c>
      <c r="C5" s="507"/>
      <c r="D5" s="508"/>
      <c r="E5" s="508"/>
      <c r="F5" s="509"/>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row>
    <row r="6" spans="1:32" x14ac:dyDescent="0.2">
      <c r="A6" s="287">
        <f>ROWS(A$5:A6)</f>
        <v>2</v>
      </c>
      <c r="B6" s="135" t="s">
        <v>152</v>
      </c>
      <c r="C6" s="136">
        <v>400</v>
      </c>
      <c r="D6" s="174"/>
      <c r="E6" s="174"/>
      <c r="F6" s="17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row>
    <row r="7" spans="1:32" x14ac:dyDescent="0.2">
      <c r="A7" s="287">
        <f>ROWS(A$5:A7)</f>
        <v>3</v>
      </c>
      <c r="B7" s="135" t="s">
        <v>586</v>
      </c>
      <c r="C7" s="136">
        <v>600</v>
      </c>
      <c r="D7" s="174"/>
      <c r="E7" s="174"/>
      <c r="F7" s="17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row>
    <row r="8" spans="1:32" x14ac:dyDescent="0.2">
      <c r="A8" s="287">
        <f>ROWS(A$5:A8)</f>
        <v>4</v>
      </c>
      <c r="B8" s="135" t="s">
        <v>180</v>
      </c>
      <c r="C8" s="136" t="s">
        <v>585</v>
      </c>
      <c r="D8" s="174"/>
      <c r="E8" s="174"/>
      <c r="F8" s="17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row>
    <row r="9" spans="1:32" x14ac:dyDescent="0.2">
      <c r="A9" s="287">
        <f>ROWS(A$5:A9)</f>
        <v>5</v>
      </c>
      <c r="B9" s="135" t="s">
        <v>181</v>
      </c>
      <c r="C9" s="136">
        <v>710</v>
      </c>
      <c r="D9" s="174"/>
      <c r="E9" s="174"/>
      <c r="F9" s="17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row>
    <row r="10" spans="1:32" x14ac:dyDescent="0.2">
      <c r="A10" s="287">
        <f>ROWS(A$5:A10)</f>
        <v>6</v>
      </c>
      <c r="B10" s="135" t="s">
        <v>182</v>
      </c>
      <c r="C10" s="136">
        <v>720</v>
      </c>
      <c r="D10" s="174"/>
      <c r="E10" s="174"/>
      <c r="F10" s="17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row>
    <row r="11" spans="1:32" x14ac:dyDescent="0.2">
      <c r="A11" s="287">
        <f>ROWS(A$5:A11)</f>
        <v>7</v>
      </c>
      <c r="B11" s="135" t="s">
        <v>183</v>
      </c>
      <c r="C11" s="136" t="s">
        <v>538</v>
      </c>
      <c r="D11" s="174"/>
      <c r="E11" s="174"/>
      <c r="F11" s="17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row>
    <row r="12" spans="1:32" x14ac:dyDescent="0.2">
      <c r="A12" s="287">
        <f>ROWS(A$5:A12)</f>
        <v>8</v>
      </c>
      <c r="B12" s="12"/>
      <c r="C12" s="11"/>
      <c r="D12" s="174"/>
      <c r="E12" s="174"/>
      <c r="F12" s="17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row>
    <row r="13" spans="1:32" x14ac:dyDescent="0.2">
      <c r="A13" s="287">
        <f>ROWS(A$5:A13)</f>
        <v>9</v>
      </c>
      <c r="B13" s="7" t="s">
        <v>164</v>
      </c>
      <c r="C13" s="11"/>
      <c r="D13" s="174"/>
      <c r="E13" s="174"/>
      <c r="F13" s="17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row>
    <row r="14" spans="1:32" x14ac:dyDescent="0.2">
      <c r="A14" s="287">
        <f>ROWS(A$5:A14)</f>
        <v>10</v>
      </c>
      <c r="B14" s="135" t="s">
        <v>133</v>
      </c>
      <c r="C14" s="11" t="s">
        <v>0</v>
      </c>
      <c r="D14" s="289">
        <f>ROUND(SUM(D6:D13),2)</f>
        <v>0</v>
      </c>
      <c r="E14" s="289">
        <f>ROUND(SUM(E6:E13),2)</f>
        <v>0</v>
      </c>
      <c r="F14" s="508"/>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row>
    <row r="15" spans="1:32" x14ac:dyDescent="0.2">
      <c r="A15" s="287">
        <f>ROWS(A$5:A15)</f>
        <v>11</v>
      </c>
      <c r="B15" s="135" t="s">
        <v>134</v>
      </c>
      <c r="C15" s="11"/>
      <c r="D15" s="508"/>
      <c r="E15" s="508"/>
      <c r="F15" s="291">
        <f>ROUND(SUM(F6:F13),2)</f>
        <v>0</v>
      </c>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row>
    <row r="16" spans="1:32" ht="13.5" thickBot="1" x14ac:dyDescent="0.25">
      <c r="A16" s="318">
        <f>ROWS(A$5:A16)</f>
        <v>12</v>
      </c>
      <c r="B16" s="319" t="s">
        <v>77</v>
      </c>
      <c r="C16" s="18"/>
      <c r="D16" s="508"/>
      <c r="E16" s="508"/>
      <c r="F16" s="320">
        <f>IF(F15&lt;&gt;F42,"Budget Not Balanced",F15)</f>
        <v>0</v>
      </c>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row>
    <row r="17" spans="1:32" x14ac:dyDescent="0.2">
      <c r="A17" s="295">
        <f>ROWS(A$5:A17)</f>
        <v>13</v>
      </c>
      <c r="B17" s="268" t="s">
        <v>259</v>
      </c>
      <c r="C17" s="508"/>
      <c r="D17" s="508"/>
      <c r="E17" s="508"/>
      <c r="F17" s="508"/>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row>
    <row r="18" spans="1:32" x14ac:dyDescent="0.2">
      <c r="A18" s="295">
        <f>ROWS(A$5:A18)</f>
        <v>14</v>
      </c>
      <c r="B18" s="296" t="s">
        <v>78</v>
      </c>
      <c r="C18" s="13"/>
      <c r="D18" s="167"/>
      <c r="E18" s="167"/>
      <c r="F18" s="168"/>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row>
    <row r="19" spans="1:32" x14ac:dyDescent="0.2">
      <c r="A19" s="295">
        <f>ROWS(A$5:A19)</f>
        <v>15</v>
      </c>
      <c r="B19" s="296" t="s">
        <v>79</v>
      </c>
      <c r="C19" s="13"/>
      <c r="D19" s="167"/>
      <c r="E19" s="167"/>
      <c r="F19" s="168"/>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row>
    <row r="20" spans="1:32" x14ac:dyDescent="0.2">
      <c r="A20" s="295">
        <f>ROWS(A$5:A20)</f>
        <v>16</v>
      </c>
      <c r="B20" s="296" t="s">
        <v>80</v>
      </c>
      <c r="C20" s="13"/>
      <c r="D20" s="167"/>
      <c r="E20" s="167"/>
      <c r="F20" s="168"/>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row>
    <row r="21" spans="1:32" x14ac:dyDescent="0.2">
      <c r="A21" s="295">
        <f>ROWS(A$5:A21)</f>
        <v>17</v>
      </c>
      <c r="B21" s="296" t="s">
        <v>81</v>
      </c>
      <c r="C21" s="13"/>
      <c r="D21" s="248">
        <f>ROUND(SUM(D18:D20),2)</f>
        <v>0</v>
      </c>
      <c r="E21" s="248">
        <f>IF(SUM(E18:E20)&lt;&gt;D44,"Must = Col 1 Line 40",ROUND(SUM(E18:E20),2))</f>
        <v>0</v>
      </c>
      <c r="F21" s="249">
        <f>IF(SUM(F18:F20)&lt;&gt;E44,"Must = Col 2 Line 40",ROUND(SUM(F18:F20),2))</f>
        <v>0</v>
      </c>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row>
    <row r="22" spans="1:32" x14ac:dyDescent="0.2">
      <c r="A22" s="295">
        <f>ROWS(A$5:A22)</f>
        <v>18</v>
      </c>
      <c r="B22" s="299" t="s">
        <v>82</v>
      </c>
      <c r="C22" s="508"/>
      <c r="D22" s="508"/>
      <c r="E22" s="508"/>
      <c r="F22" s="508"/>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row>
    <row r="23" spans="1:32" x14ac:dyDescent="0.2">
      <c r="A23" s="295">
        <f>ROWS(A$5:A23)</f>
        <v>19</v>
      </c>
      <c r="B23" s="296" t="s">
        <v>184</v>
      </c>
      <c r="C23" s="299">
        <v>1115</v>
      </c>
      <c r="D23" s="174"/>
      <c r="E23" s="174"/>
      <c r="F23" s="17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row>
    <row r="24" spans="1:32" x14ac:dyDescent="0.2">
      <c r="A24" s="295">
        <f>ROWS(A$5:A24)</f>
        <v>20</v>
      </c>
      <c r="B24" s="296" t="s">
        <v>91</v>
      </c>
      <c r="C24" s="299">
        <v>1510</v>
      </c>
      <c r="D24" s="174"/>
      <c r="E24" s="174"/>
      <c r="F24" s="17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row>
    <row r="25" spans="1:32" x14ac:dyDescent="0.2">
      <c r="A25" s="295">
        <f>ROWS(A$5:A25)</f>
        <v>21</v>
      </c>
      <c r="B25" s="14"/>
      <c r="C25" s="13"/>
      <c r="D25" s="174"/>
      <c r="E25" s="174"/>
      <c r="F25" s="17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row>
    <row r="26" spans="1:32" x14ac:dyDescent="0.2">
      <c r="A26" s="295">
        <f>ROWS(A$5:A26)</f>
        <v>22</v>
      </c>
      <c r="B26" s="14"/>
      <c r="C26" s="13"/>
      <c r="D26" s="174"/>
      <c r="E26" s="174"/>
      <c r="F26" s="17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row>
    <row r="27" spans="1:32" x14ac:dyDescent="0.2">
      <c r="A27" s="295">
        <f>ROWS(A$5:A27)</f>
        <v>23</v>
      </c>
      <c r="B27" s="299" t="s">
        <v>99</v>
      </c>
      <c r="C27" s="508"/>
      <c r="D27" s="508"/>
      <c r="E27" s="508"/>
      <c r="F27" s="508"/>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row>
    <row r="28" spans="1:32" x14ac:dyDescent="0.2">
      <c r="A28" s="295">
        <f>ROWS(A$5:A28)</f>
        <v>24</v>
      </c>
      <c r="B28" s="321" t="s">
        <v>102</v>
      </c>
      <c r="C28" s="299">
        <v>3130</v>
      </c>
      <c r="D28" s="174"/>
      <c r="E28" s="176"/>
      <c r="F28" s="508"/>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row>
    <row r="29" spans="1:32" x14ac:dyDescent="0.2">
      <c r="A29" s="295">
        <f>ROWS(A$5:A29)</f>
        <v>25</v>
      </c>
      <c r="B29" s="321" t="s">
        <v>105</v>
      </c>
      <c r="C29" s="299">
        <v>3180</v>
      </c>
      <c r="D29" s="174"/>
      <c r="E29" s="174"/>
      <c r="F29" s="17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row>
    <row r="30" spans="1:32" x14ac:dyDescent="0.2">
      <c r="A30" s="295">
        <f>ROWS(A$5:A30)</f>
        <v>26</v>
      </c>
      <c r="B30" s="321"/>
      <c r="C30" s="299"/>
      <c r="D30" s="510"/>
      <c r="E30" s="510"/>
      <c r="F30" s="510"/>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row>
    <row r="31" spans="1:32" x14ac:dyDescent="0.2">
      <c r="A31" s="295">
        <f>ROWS(A$5:A31)</f>
        <v>27</v>
      </c>
      <c r="B31" s="109" t="s">
        <v>330</v>
      </c>
      <c r="C31" s="13">
        <v>3131</v>
      </c>
      <c r="D31" s="174"/>
      <c r="E31" s="174"/>
      <c r="F31" s="508"/>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row>
    <row r="32" spans="1:32" x14ac:dyDescent="0.2">
      <c r="A32" s="295">
        <f>ROWS(A$5:A32)</f>
        <v>28</v>
      </c>
      <c r="B32" s="299" t="s">
        <v>109</v>
      </c>
      <c r="C32" s="508"/>
      <c r="D32" s="508"/>
      <c r="E32" s="508"/>
      <c r="F32" s="508"/>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row>
    <row r="33" spans="1:32" x14ac:dyDescent="0.2">
      <c r="A33" s="295">
        <f>ROWS(A$5:A33)</f>
        <v>29</v>
      </c>
      <c r="B33" s="296" t="s">
        <v>185</v>
      </c>
      <c r="C33" s="299" t="s">
        <v>584</v>
      </c>
      <c r="D33" s="174"/>
      <c r="E33" s="174"/>
      <c r="F33" s="17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row>
    <row r="34" spans="1:32" x14ac:dyDescent="0.2">
      <c r="A34" s="295">
        <f>ROWS(A$5:A34)</f>
        <v>30</v>
      </c>
      <c r="B34" s="299" t="s">
        <v>116</v>
      </c>
      <c r="C34" s="508"/>
      <c r="D34" s="508"/>
      <c r="E34" s="508"/>
      <c r="F34" s="508"/>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row>
    <row r="35" spans="1:32" x14ac:dyDescent="0.2">
      <c r="A35" s="295">
        <f>ROWS(A$5:A35)</f>
        <v>31</v>
      </c>
      <c r="B35" s="296" t="s">
        <v>186</v>
      </c>
      <c r="C35" s="299">
        <v>5101</v>
      </c>
      <c r="D35" s="174"/>
      <c r="E35" s="174"/>
      <c r="F35" s="17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row>
    <row r="36" spans="1:32" x14ac:dyDescent="0.2">
      <c r="A36" s="295">
        <f>ROWS(A$5:A36)</f>
        <v>32</v>
      </c>
      <c r="B36" s="296" t="s">
        <v>118</v>
      </c>
      <c r="C36" s="299">
        <v>5400</v>
      </c>
      <c r="D36" s="174"/>
      <c r="E36" s="174"/>
      <c r="F36" s="17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row>
    <row r="37" spans="1:32" x14ac:dyDescent="0.2">
      <c r="A37" s="295">
        <f>ROWS(A$5:A37)</f>
        <v>33</v>
      </c>
      <c r="B37" s="296" t="s">
        <v>120</v>
      </c>
      <c r="C37" s="299">
        <v>5300</v>
      </c>
      <c r="D37" s="174"/>
      <c r="E37" s="174"/>
      <c r="F37" s="17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row>
    <row r="38" spans="1:32" x14ac:dyDescent="0.2">
      <c r="A38" s="295">
        <f>ROWS(A$5:A38)</f>
        <v>34</v>
      </c>
      <c r="B38" s="296" t="s">
        <v>308</v>
      </c>
      <c r="C38" s="13"/>
      <c r="D38" s="174"/>
      <c r="E38" s="174"/>
      <c r="F38" s="17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row>
    <row r="39" spans="1:32" x14ac:dyDescent="0.2">
      <c r="A39" s="295">
        <f>ROWS(A$5:A39)</f>
        <v>35</v>
      </c>
      <c r="B39" s="7" t="s">
        <v>123</v>
      </c>
      <c r="C39" s="13"/>
      <c r="D39" s="174"/>
      <c r="E39" s="174"/>
      <c r="F39" s="17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row>
    <row r="40" spans="1:32" x14ac:dyDescent="0.2">
      <c r="A40" s="295">
        <f>ROWS(A$5:A40)</f>
        <v>36</v>
      </c>
      <c r="B40" s="296" t="s">
        <v>124</v>
      </c>
      <c r="C40" s="13"/>
      <c r="D40" s="248">
        <f>ROUND(SUM(D21:D39),2)</f>
        <v>0</v>
      </c>
      <c r="E40" s="248">
        <f>ROUND(SUM(E21:E39),2)</f>
        <v>0</v>
      </c>
      <c r="F40" s="249">
        <f>ROUND(SUM(F21:F39),2)</f>
        <v>0</v>
      </c>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row>
    <row r="41" spans="1:32" x14ac:dyDescent="0.2">
      <c r="A41" s="295">
        <f>ROWS(A$5:A41)</f>
        <v>37</v>
      </c>
      <c r="B41" s="296" t="s">
        <v>125</v>
      </c>
      <c r="C41" s="299">
        <v>1100</v>
      </c>
      <c r="D41" s="167"/>
      <c r="E41" s="167"/>
      <c r="F41" s="168"/>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row>
    <row r="42" spans="1:32" x14ac:dyDescent="0.2">
      <c r="A42" s="295">
        <f>ROWS(A$5:A42)</f>
        <v>38</v>
      </c>
      <c r="B42" s="296" t="s">
        <v>126</v>
      </c>
      <c r="C42" s="13"/>
      <c r="D42" s="248">
        <f>ROUND(SUM(D40:D41),2)</f>
        <v>0</v>
      </c>
      <c r="E42" s="248">
        <f>ROUND(SUM(E40:E41),2)</f>
        <v>0</v>
      </c>
      <c r="F42" s="249">
        <f>ROUND(SUM(F40:F41),2)</f>
        <v>0</v>
      </c>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row>
    <row r="43" spans="1:32" x14ac:dyDescent="0.2">
      <c r="A43" s="295">
        <f>ROWS(A$5:A43)</f>
        <v>39</v>
      </c>
      <c r="B43" s="296" t="s">
        <v>136</v>
      </c>
      <c r="C43" s="13"/>
      <c r="D43" s="248">
        <f>D14</f>
        <v>0</v>
      </c>
      <c r="E43" s="248">
        <f>E14</f>
        <v>0</v>
      </c>
      <c r="F43" s="508"/>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row>
    <row r="44" spans="1:32" ht="13.5" thickBot="1" x14ac:dyDescent="0.25">
      <c r="A44" s="300">
        <f>ROWS(A$5:A44)</f>
        <v>40</v>
      </c>
      <c r="B44" s="301" t="s">
        <v>128</v>
      </c>
      <c r="C44" s="15"/>
      <c r="D44" s="302">
        <f>ROUND(D42-D43,2)</f>
        <v>0</v>
      </c>
      <c r="E44" s="302">
        <f>ROUND(E42-E43,2)</f>
        <v>0</v>
      </c>
      <c r="F44" s="508"/>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row>
    <row r="45" spans="1:32" ht="13.5" thickBot="1" x14ac:dyDescent="0.25">
      <c r="A45" s="122"/>
      <c r="B45" s="122"/>
      <c r="C45" s="122"/>
      <c r="D45" s="303"/>
      <c r="E45" s="303"/>
      <c r="F45" s="322" t="s">
        <v>129</v>
      </c>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row>
    <row r="46" spans="1:32" x14ac:dyDescent="0.2">
      <c r="B46" s="122"/>
      <c r="C46" s="122" t="s">
        <v>187</v>
      </c>
      <c r="D46" s="303"/>
      <c r="E46" s="303"/>
      <c r="F46" s="323">
        <f>F41</f>
        <v>0</v>
      </c>
      <c r="G46" s="145"/>
      <c r="H46" s="145"/>
      <c r="I46" s="781" t="s">
        <v>464</v>
      </c>
      <c r="J46" s="781"/>
      <c r="K46" s="781"/>
      <c r="L46" s="781"/>
      <c r="M46" s="781"/>
      <c r="N46" s="781"/>
      <c r="O46" s="781"/>
      <c r="P46" s="781"/>
      <c r="Q46" s="781"/>
      <c r="R46" s="145"/>
      <c r="S46" s="145"/>
      <c r="T46" s="145"/>
      <c r="U46" s="145"/>
      <c r="V46" s="145"/>
      <c r="W46" s="145"/>
      <c r="X46" s="145"/>
      <c r="Y46" s="145"/>
      <c r="Z46" s="145"/>
      <c r="AA46" s="145"/>
      <c r="AB46" s="145"/>
      <c r="AC46" s="145"/>
      <c r="AD46" s="145"/>
      <c r="AE46" s="145"/>
      <c r="AF46" s="145"/>
    </row>
    <row r="47" spans="1:32" x14ac:dyDescent="0.2">
      <c r="B47" s="122"/>
      <c r="C47" s="122" t="s">
        <v>318</v>
      </c>
      <c r="D47" s="303"/>
      <c r="E47" s="303"/>
      <c r="F47" s="249">
        <f>ROUND((F46*0.01)*1.0101,0)</f>
        <v>0</v>
      </c>
      <c r="G47" s="145"/>
      <c r="H47" s="145"/>
      <c r="I47" s="781"/>
      <c r="J47" s="781"/>
      <c r="K47" s="781"/>
      <c r="L47" s="781"/>
      <c r="M47" s="781"/>
      <c r="N47" s="781"/>
      <c r="O47" s="781"/>
      <c r="P47" s="781"/>
      <c r="Q47" s="781"/>
      <c r="R47" s="145"/>
      <c r="S47" s="145"/>
      <c r="T47" s="145"/>
      <c r="U47" s="145"/>
      <c r="V47" s="145"/>
      <c r="W47" s="145"/>
      <c r="X47" s="145"/>
      <c r="Y47" s="145"/>
      <c r="Z47" s="145"/>
      <c r="AA47" s="145"/>
      <c r="AB47" s="145"/>
      <c r="AC47" s="145"/>
      <c r="AD47" s="145"/>
      <c r="AE47" s="145"/>
      <c r="AF47" s="145"/>
    </row>
    <row r="48" spans="1:32" ht="13.5" thickBot="1" x14ac:dyDescent="0.25">
      <c r="B48" s="122"/>
      <c r="C48" s="122" t="s">
        <v>547</v>
      </c>
      <c r="D48" s="303"/>
      <c r="E48" s="303"/>
      <c r="F48" s="253">
        <f>ROUND(SUM(F46:F47),2)</f>
        <v>0</v>
      </c>
      <c r="G48" s="145"/>
      <c r="H48" s="145"/>
      <c r="I48" s="781"/>
      <c r="J48" s="781"/>
      <c r="K48" s="781"/>
      <c r="L48" s="781"/>
      <c r="M48" s="781"/>
      <c r="N48" s="781"/>
      <c r="O48" s="781"/>
      <c r="P48" s="781"/>
      <c r="Q48" s="781"/>
      <c r="R48" s="145"/>
      <c r="S48" s="145"/>
      <c r="T48" s="145"/>
      <c r="U48" s="145"/>
      <c r="V48" s="145"/>
      <c r="W48" s="145"/>
      <c r="X48" s="145"/>
      <c r="Y48" s="145"/>
      <c r="Z48" s="145"/>
      <c r="AA48" s="145"/>
      <c r="AB48" s="145"/>
      <c r="AC48" s="145"/>
      <c r="AD48" s="145"/>
      <c r="AE48" s="145"/>
      <c r="AF48" s="145"/>
    </row>
    <row r="49" spans="1:32" x14ac:dyDescent="0.2">
      <c r="A49" s="304" t="s">
        <v>188</v>
      </c>
      <c r="B49" s="122"/>
      <c r="C49" s="122"/>
      <c r="D49" s="303"/>
      <c r="E49" s="303"/>
      <c r="F49" s="303"/>
      <c r="G49" s="145"/>
      <c r="H49" s="145"/>
      <c r="I49" s="781"/>
      <c r="J49" s="781"/>
      <c r="K49" s="781"/>
      <c r="L49" s="781"/>
      <c r="M49" s="781"/>
      <c r="N49" s="781"/>
      <c r="O49" s="781"/>
      <c r="P49" s="781"/>
      <c r="Q49" s="781"/>
      <c r="R49" s="145"/>
      <c r="S49" s="145"/>
      <c r="T49" s="145"/>
      <c r="U49" s="145"/>
      <c r="V49" s="145"/>
      <c r="W49" s="145"/>
      <c r="X49" s="145"/>
      <c r="Y49" s="145"/>
      <c r="Z49" s="145"/>
      <c r="AA49" s="145"/>
      <c r="AB49" s="145"/>
      <c r="AC49" s="145"/>
      <c r="AD49" s="145"/>
      <c r="AE49" s="145"/>
      <c r="AF49" s="145"/>
    </row>
    <row r="50" spans="1:32" hidden="1" x14ac:dyDescent="0.2">
      <c r="A50" s="304"/>
      <c r="B50" s="304"/>
      <c r="C50" s="122"/>
      <c r="D50" s="303"/>
      <c r="E50" s="303"/>
      <c r="F50" s="303"/>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row>
    <row r="51" spans="1:32" hidden="1" x14ac:dyDescent="0.2">
      <c r="A51" s="122"/>
      <c r="B51" s="122"/>
      <c r="C51" s="122"/>
      <c r="D51" s="303"/>
      <c r="E51" s="303"/>
      <c r="F51" s="306"/>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row>
    <row r="52" spans="1:32" s="145" customFormat="1" x14ac:dyDescent="0.2">
      <c r="D52" s="518"/>
      <c r="E52" s="518"/>
      <c r="F52" s="518"/>
    </row>
    <row r="53" spans="1:32" s="145" customFormat="1" x14ac:dyDescent="0.2">
      <c r="D53" s="518"/>
      <c r="E53" s="518"/>
      <c r="F53" s="518"/>
    </row>
    <row r="54" spans="1:32" s="145" customFormat="1" x14ac:dyDescent="0.2">
      <c r="D54" s="518"/>
      <c r="E54" s="518"/>
      <c r="F54" s="518"/>
    </row>
    <row r="55" spans="1:32" s="145" customFormat="1" x14ac:dyDescent="0.2">
      <c r="D55" s="518"/>
      <c r="E55" s="518"/>
      <c r="F55" s="518"/>
    </row>
    <row r="56" spans="1:32" s="145" customFormat="1" x14ac:dyDescent="0.2">
      <c r="D56" s="518"/>
      <c r="E56" s="518"/>
      <c r="F56" s="518"/>
    </row>
    <row r="57" spans="1:32" s="145" customFormat="1" x14ac:dyDescent="0.2">
      <c r="D57" s="518"/>
      <c r="E57" s="518"/>
      <c r="F57" s="518"/>
    </row>
    <row r="58" spans="1:32" s="145" customFormat="1" x14ac:dyDescent="0.2">
      <c r="D58" s="518"/>
      <c r="E58" s="518"/>
      <c r="F58" s="518"/>
    </row>
    <row r="59" spans="1:32" s="145" customFormat="1" x14ac:dyDescent="0.2">
      <c r="D59" s="518"/>
      <c r="E59" s="518"/>
      <c r="F59" s="518"/>
    </row>
    <row r="60" spans="1:32" s="145" customFormat="1" x14ac:dyDescent="0.2">
      <c r="D60" s="518"/>
      <c r="E60" s="518"/>
      <c r="F60" s="518"/>
    </row>
    <row r="61" spans="1:32" s="145" customFormat="1" x14ac:dyDescent="0.2">
      <c r="D61" s="518"/>
      <c r="E61" s="518"/>
      <c r="F61" s="518"/>
    </row>
    <row r="62" spans="1:32" s="145" customFormat="1" x14ac:dyDescent="0.2">
      <c r="D62" s="518"/>
      <c r="E62" s="518"/>
      <c r="F62" s="518"/>
    </row>
    <row r="63" spans="1:32" s="145" customFormat="1" x14ac:dyDescent="0.2">
      <c r="D63" s="518"/>
      <c r="E63" s="518"/>
      <c r="F63" s="518"/>
    </row>
    <row r="64" spans="1:32" s="145" customFormat="1" x14ac:dyDescent="0.2">
      <c r="D64" s="518"/>
      <c r="E64" s="518"/>
      <c r="F64" s="518"/>
    </row>
    <row r="65" spans="2:6" s="145" customFormat="1" x14ac:dyDescent="0.2">
      <c r="D65" s="518"/>
      <c r="E65" s="518"/>
      <c r="F65" s="518"/>
    </row>
    <row r="66" spans="2:6" s="145" customFormat="1" x14ac:dyDescent="0.2">
      <c r="D66" s="518"/>
      <c r="E66" s="518"/>
      <c r="F66" s="518"/>
    </row>
    <row r="67" spans="2:6" s="145" customFormat="1" x14ac:dyDescent="0.2">
      <c r="B67" s="520"/>
      <c r="C67" s="521"/>
      <c r="D67" s="518"/>
      <c r="E67" s="518"/>
      <c r="F67" s="518"/>
    </row>
    <row r="68" spans="2:6" s="145" customFormat="1" x14ac:dyDescent="0.2">
      <c r="D68" s="518"/>
      <c r="E68" s="518"/>
      <c r="F68" s="518"/>
    </row>
    <row r="69" spans="2:6" s="145" customFormat="1" x14ac:dyDescent="0.2">
      <c r="D69" s="518"/>
      <c r="E69" s="518"/>
      <c r="F69" s="518"/>
    </row>
    <row r="70" spans="2:6" s="145" customFormat="1" x14ac:dyDescent="0.2">
      <c r="D70" s="518"/>
      <c r="E70" s="518"/>
      <c r="F70" s="518"/>
    </row>
    <row r="71" spans="2:6" s="145" customFormat="1" x14ac:dyDescent="0.2">
      <c r="D71" s="518"/>
      <c r="E71" s="518"/>
      <c r="F71" s="518"/>
    </row>
    <row r="72" spans="2:6" s="145" customFormat="1" x14ac:dyDescent="0.2">
      <c r="D72" s="518"/>
      <c r="E72" s="518"/>
      <c r="F72" s="518"/>
    </row>
    <row r="73" spans="2:6" s="145" customFormat="1" x14ac:dyDescent="0.2">
      <c r="D73" s="518"/>
      <c r="E73" s="518"/>
      <c r="F73" s="518"/>
    </row>
    <row r="74" spans="2:6" s="145" customFormat="1" x14ac:dyDescent="0.2">
      <c r="D74" s="518"/>
      <c r="E74" s="518"/>
      <c r="F74" s="518"/>
    </row>
    <row r="75" spans="2:6" s="145" customFormat="1" x14ac:dyDescent="0.2">
      <c r="D75" s="518"/>
      <c r="E75" s="518"/>
      <c r="F75" s="518"/>
    </row>
    <row r="76" spans="2:6" s="145" customFormat="1" x14ac:dyDescent="0.2">
      <c r="D76" s="518"/>
      <c r="E76" s="518"/>
      <c r="F76" s="518"/>
    </row>
    <row r="77" spans="2:6" s="145" customFormat="1" x14ac:dyDescent="0.2">
      <c r="D77" s="518"/>
      <c r="E77" s="518"/>
      <c r="F77" s="518"/>
    </row>
    <row r="78" spans="2:6" s="145" customFormat="1" x14ac:dyDescent="0.2">
      <c r="D78" s="518"/>
      <c r="E78" s="518"/>
      <c r="F78" s="518"/>
    </row>
    <row r="79" spans="2:6" s="145" customFormat="1" x14ac:dyDescent="0.2">
      <c r="D79" s="518"/>
      <c r="E79" s="518"/>
      <c r="F79" s="518"/>
    </row>
    <row r="80" spans="2:6" s="145" customFormat="1" x14ac:dyDescent="0.2">
      <c r="D80" s="518"/>
      <c r="E80" s="518"/>
      <c r="F80" s="518"/>
    </row>
    <row r="81" spans="4:6" s="145" customFormat="1" x14ac:dyDescent="0.2">
      <c r="D81" s="518"/>
      <c r="E81" s="518"/>
      <c r="F81" s="518"/>
    </row>
    <row r="82" spans="4:6" s="145" customFormat="1" x14ac:dyDescent="0.2">
      <c r="D82" s="518"/>
      <c r="E82" s="518"/>
      <c r="F82" s="518"/>
    </row>
    <row r="83" spans="4:6" s="145" customFormat="1" x14ac:dyDescent="0.2">
      <c r="D83" s="518"/>
      <c r="E83" s="518"/>
      <c r="F83" s="518"/>
    </row>
    <row r="84" spans="4:6" s="145" customFormat="1" x14ac:dyDescent="0.2">
      <c r="D84" s="518"/>
      <c r="E84" s="518"/>
      <c r="F84" s="518"/>
    </row>
    <row r="85" spans="4:6" s="145" customFormat="1" x14ac:dyDescent="0.2">
      <c r="D85" s="518"/>
      <c r="E85" s="518"/>
      <c r="F85" s="518"/>
    </row>
    <row r="86" spans="4:6" s="145" customFormat="1" x14ac:dyDescent="0.2">
      <c r="D86" s="518"/>
      <c r="E86" s="518"/>
      <c r="F86" s="518"/>
    </row>
    <row r="87" spans="4:6" s="145" customFormat="1" x14ac:dyDescent="0.2">
      <c r="D87" s="518"/>
      <c r="E87" s="518"/>
      <c r="F87" s="518"/>
    </row>
    <row r="88" spans="4:6" s="145" customFormat="1" x14ac:dyDescent="0.2">
      <c r="D88" s="518"/>
      <c r="E88" s="518"/>
      <c r="F88" s="518"/>
    </row>
    <row r="89" spans="4:6" s="145" customFormat="1" x14ac:dyDescent="0.2">
      <c r="D89" s="518"/>
      <c r="E89" s="518"/>
      <c r="F89" s="518"/>
    </row>
    <row r="90" spans="4:6" s="145" customFormat="1" x14ac:dyDescent="0.2">
      <c r="D90" s="518"/>
      <c r="E90" s="518"/>
      <c r="F90" s="518"/>
    </row>
    <row r="91" spans="4:6" s="145" customFormat="1" x14ac:dyDescent="0.2">
      <c r="D91" s="518"/>
      <c r="E91" s="518"/>
      <c r="F91" s="518"/>
    </row>
    <row r="92" spans="4:6" s="145" customFormat="1" x14ac:dyDescent="0.2">
      <c r="D92" s="518"/>
      <c r="E92" s="518"/>
      <c r="F92" s="518"/>
    </row>
    <row r="93" spans="4:6" s="145" customFormat="1" x14ac:dyDescent="0.2">
      <c r="D93" s="518"/>
      <c r="E93" s="518"/>
      <c r="F93" s="518"/>
    </row>
    <row r="94" spans="4:6" s="145" customFormat="1" x14ac:dyDescent="0.2">
      <c r="D94" s="518"/>
      <c r="E94" s="518"/>
      <c r="F94" s="518"/>
    </row>
    <row r="95" spans="4:6" s="145" customFormat="1" x14ac:dyDescent="0.2">
      <c r="D95" s="518"/>
      <c r="E95" s="518"/>
      <c r="F95" s="518"/>
    </row>
    <row r="96" spans="4:6" s="145" customFormat="1" x14ac:dyDescent="0.2">
      <c r="D96" s="518"/>
      <c r="E96" s="518"/>
      <c r="F96" s="518"/>
    </row>
    <row r="97" spans="4:6" s="145" customFormat="1" x14ac:dyDescent="0.2">
      <c r="D97" s="518"/>
      <c r="E97" s="518"/>
      <c r="F97" s="518"/>
    </row>
    <row r="98" spans="4:6" s="145" customFormat="1" x14ac:dyDescent="0.2">
      <c r="D98" s="518"/>
      <c r="E98" s="518"/>
      <c r="F98" s="518"/>
    </row>
    <row r="99" spans="4:6" s="145" customFormat="1" x14ac:dyDescent="0.2">
      <c r="D99" s="518"/>
      <c r="E99" s="518"/>
      <c r="F99" s="518"/>
    </row>
    <row r="100" spans="4:6" s="145" customFormat="1" x14ac:dyDescent="0.2">
      <c r="D100" s="518"/>
      <c r="E100" s="518"/>
      <c r="F100" s="518"/>
    </row>
    <row r="101" spans="4:6" s="145" customFormat="1" x14ac:dyDescent="0.2">
      <c r="D101" s="518"/>
      <c r="E101" s="518"/>
      <c r="F101" s="518"/>
    </row>
    <row r="102" spans="4:6" s="145" customFormat="1" x14ac:dyDescent="0.2">
      <c r="D102" s="518"/>
      <c r="E102" s="518"/>
      <c r="F102" s="518"/>
    </row>
    <row r="103" spans="4:6" s="145" customFormat="1" x14ac:dyDescent="0.2">
      <c r="D103" s="518"/>
      <c r="E103" s="518"/>
      <c r="F103" s="518"/>
    </row>
    <row r="104" spans="4:6" s="145" customFormat="1" x14ac:dyDescent="0.2">
      <c r="D104" s="518"/>
      <c r="E104" s="518"/>
      <c r="F104" s="518"/>
    </row>
    <row r="105" spans="4:6" s="145" customFormat="1" x14ac:dyDescent="0.2">
      <c r="D105" s="518"/>
      <c r="E105" s="518"/>
      <c r="F105" s="518"/>
    </row>
    <row r="106" spans="4:6" s="145" customFormat="1" x14ac:dyDescent="0.2">
      <c r="D106" s="518"/>
      <c r="E106" s="518"/>
      <c r="F106" s="518"/>
    </row>
    <row r="107" spans="4:6" s="145" customFormat="1" x14ac:dyDescent="0.2">
      <c r="D107" s="518"/>
      <c r="E107" s="518"/>
      <c r="F107" s="518"/>
    </row>
    <row r="108" spans="4:6" s="145" customFormat="1" x14ac:dyDescent="0.2">
      <c r="D108" s="518"/>
      <c r="E108" s="518"/>
      <c r="F108" s="518"/>
    </row>
    <row r="109" spans="4:6" s="145" customFormat="1" x14ac:dyDescent="0.2">
      <c r="D109" s="518"/>
      <c r="E109" s="518"/>
      <c r="F109" s="518"/>
    </row>
    <row r="110" spans="4:6" s="145" customFormat="1" x14ac:dyDescent="0.2">
      <c r="D110" s="518"/>
      <c r="E110" s="518"/>
      <c r="F110" s="518"/>
    </row>
    <row r="111" spans="4:6" s="145" customFormat="1" x14ac:dyDescent="0.2">
      <c r="D111" s="518"/>
      <c r="E111" s="518"/>
      <c r="F111" s="518"/>
    </row>
    <row r="112" spans="4:6" s="145" customFormat="1" x14ac:dyDescent="0.2">
      <c r="D112" s="518"/>
      <c r="E112" s="518"/>
      <c r="F112" s="518"/>
    </row>
    <row r="113" spans="4:6" s="145" customFormat="1" x14ac:dyDescent="0.2">
      <c r="D113" s="518"/>
      <c r="E113" s="518"/>
      <c r="F113" s="518"/>
    </row>
    <row r="114" spans="4:6" s="145" customFormat="1" x14ac:dyDescent="0.2">
      <c r="D114" s="518"/>
      <c r="E114" s="518"/>
      <c r="F114" s="518"/>
    </row>
    <row r="115" spans="4:6" s="145" customFormat="1" x14ac:dyDescent="0.2">
      <c r="D115" s="518"/>
      <c r="E115" s="518"/>
      <c r="F115" s="518"/>
    </row>
    <row r="116" spans="4:6" s="145" customFormat="1" x14ac:dyDescent="0.2">
      <c r="D116" s="518"/>
      <c r="E116" s="518"/>
      <c r="F116" s="518"/>
    </row>
    <row r="117" spans="4:6" s="145" customFormat="1" x14ac:dyDescent="0.2">
      <c r="D117" s="518"/>
      <c r="E117" s="518"/>
      <c r="F117" s="518"/>
    </row>
    <row r="118" spans="4:6" s="145" customFormat="1" x14ac:dyDescent="0.2">
      <c r="D118" s="518"/>
      <c r="E118" s="518"/>
      <c r="F118" s="518"/>
    </row>
    <row r="119" spans="4:6" s="145" customFormat="1" x14ac:dyDescent="0.2">
      <c r="D119" s="518"/>
      <c r="E119" s="518"/>
      <c r="F119" s="518"/>
    </row>
    <row r="120" spans="4:6" s="145" customFormat="1" x14ac:dyDescent="0.2">
      <c r="D120" s="518"/>
      <c r="E120" s="518"/>
      <c r="F120" s="518"/>
    </row>
    <row r="121" spans="4:6" s="145" customFormat="1" x14ac:dyDescent="0.2">
      <c r="D121" s="518"/>
      <c r="E121" s="518"/>
      <c r="F121" s="518"/>
    </row>
    <row r="122" spans="4:6" s="145" customFormat="1" x14ac:dyDescent="0.2">
      <c r="D122" s="518"/>
      <c r="E122" s="518"/>
      <c r="F122" s="518"/>
    </row>
    <row r="123" spans="4:6" s="145" customFormat="1" x14ac:dyDescent="0.2">
      <c r="D123" s="518"/>
      <c r="E123" s="518"/>
      <c r="F123" s="518"/>
    </row>
    <row r="124" spans="4:6" s="145" customFormat="1" x14ac:dyDescent="0.2">
      <c r="D124" s="518"/>
      <c r="E124" s="518"/>
      <c r="F124" s="518"/>
    </row>
    <row r="125" spans="4:6" s="145" customFormat="1" x14ac:dyDescent="0.2">
      <c r="D125" s="518"/>
      <c r="E125" s="518"/>
      <c r="F125" s="518"/>
    </row>
    <row r="126" spans="4:6" s="145" customFormat="1" x14ac:dyDescent="0.2">
      <c r="D126" s="518"/>
      <c r="E126" s="518"/>
      <c r="F126" s="518"/>
    </row>
    <row r="127" spans="4:6" s="145" customFormat="1" x14ac:dyDescent="0.2">
      <c r="D127" s="518"/>
      <c r="E127" s="518"/>
      <c r="F127" s="518"/>
    </row>
    <row r="128" spans="4:6" s="145" customFormat="1" x14ac:dyDescent="0.2">
      <c r="D128" s="518"/>
      <c r="E128" s="518"/>
      <c r="F128" s="518"/>
    </row>
    <row r="129" spans="4:6" s="145" customFormat="1" x14ac:dyDescent="0.2">
      <c r="D129" s="518"/>
      <c r="E129" s="518"/>
      <c r="F129" s="518"/>
    </row>
    <row r="130" spans="4:6" s="145" customFormat="1" x14ac:dyDescent="0.2">
      <c r="D130" s="518"/>
      <c r="E130" s="518"/>
      <c r="F130" s="518"/>
    </row>
    <row r="131" spans="4:6" s="145" customFormat="1" x14ac:dyDescent="0.2">
      <c r="D131" s="518"/>
      <c r="E131" s="518"/>
      <c r="F131" s="518"/>
    </row>
    <row r="132" spans="4:6" s="145" customFormat="1" x14ac:dyDescent="0.2">
      <c r="D132" s="518"/>
      <c r="E132" s="518"/>
      <c r="F132" s="518"/>
    </row>
    <row r="133" spans="4:6" s="145" customFormat="1" x14ac:dyDescent="0.2">
      <c r="D133" s="518"/>
      <c r="E133" s="518"/>
      <c r="F133" s="518"/>
    </row>
    <row r="134" spans="4:6" s="145" customFormat="1" x14ac:dyDescent="0.2">
      <c r="D134" s="518"/>
      <c r="E134" s="518"/>
      <c r="F134" s="518"/>
    </row>
    <row r="135" spans="4:6" s="145" customFormat="1" x14ac:dyDescent="0.2">
      <c r="D135" s="518"/>
      <c r="E135" s="518"/>
      <c r="F135" s="518"/>
    </row>
    <row r="136" spans="4:6" s="145" customFormat="1" x14ac:dyDescent="0.2">
      <c r="D136" s="518"/>
      <c r="E136" s="518"/>
      <c r="F136" s="518"/>
    </row>
    <row r="137" spans="4:6" s="145" customFormat="1" x14ac:dyDescent="0.2">
      <c r="D137" s="518"/>
      <c r="E137" s="518"/>
      <c r="F137" s="518"/>
    </row>
    <row r="138" spans="4:6" s="145" customFormat="1" x14ac:dyDescent="0.2">
      <c r="D138" s="518"/>
      <c r="E138" s="518"/>
      <c r="F138" s="518"/>
    </row>
    <row r="139" spans="4:6" s="145" customFormat="1" x14ac:dyDescent="0.2">
      <c r="D139" s="518"/>
      <c r="E139" s="518"/>
      <c r="F139" s="518"/>
    </row>
    <row r="140" spans="4:6" s="145" customFormat="1" x14ac:dyDescent="0.2">
      <c r="D140" s="518"/>
      <c r="E140" s="518"/>
      <c r="F140" s="518"/>
    </row>
    <row r="141" spans="4:6" s="145" customFormat="1" x14ac:dyDescent="0.2">
      <c r="D141" s="518"/>
      <c r="E141" s="518"/>
      <c r="F141" s="518"/>
    </row>
    <row r="142" spans="4:6" s="145" customFormat="1" x14ac:dyDescent="0.2"/>
    <row r="143" spans="4:6" s="145" customFormat="1" x14ac:dyDescent="0.2"/>
    <row r="144" spans="4:6" s="145" customFormat="1" x14ac:dyDescent="0.2"/>
    <row r="145" s="145" customFormat="1" x14ac:dyDescent="0.2"/>
    <row r="146" s="145" customFormat="1" x14ac:dyDescent="0.2"/>
    <row r="147" s="145" customFormat="1" x14ac:dyDescent="0.2"/>
    <row r="148" s="145" customFormat="1" x14ac:dyDescent="0.2"/>
    <row r="149" s="145" customFormat="1" x14ac:dyDescent="0.2"/>
    <row r="150" s="145" customFormat="1" x14ac:dyDescent="0.2"/>
    <row r="151" s="145" customFormat="1" x14ac:dyDescent="0.2"/>
    <row r="152" s="145" customFormat="1" x14ac:dyDescent="0.2"/>
    <row r="153" s="145" customFormat="1" x14ac:dyDescent="0.2"/>
    <row r="154" s="145" customFormat="1" x14ac:dyDescent="0.2"/>
    <row r="155" s="145" customFormat="1" x14ac:dyDescent="0.2"/>
    <row r="156" s="145" customFormat="1" x14ac:dyDescent="0.2"/>
    <row r="157" s="145" customFormat="1" x14ac:dyDescent="0.2"/>
    <row r="158" s="145" customFormat="1" x14ac:dyDescent="0.2"/>
    <row r="159" s="145" customFormat="1" x14ac:dyDescent="0.2"/>
    <row r="160" s="145" customFormat="1" x14ac:dyDescent="0.2"/>
    <row r="161" s="145" customFormat="1" x14ac:dyDescent="0.2"/>
    <row r="162" s="145" customFormat="1" x14ac:dyDescent="0.2"/>
    <row r="163" s="145" customFormat="1" x14ac:dyDescent="0.2"/>
    <row r="164" s="145" customFormat="1" x14ac:dyDescent="0.2"/>
    <row r="165" s="145" customFormat="1" x14ac:dyDescent="0.2"/>
    <row r="166" s="145" customFormat="1" x14ac:dyDescent="0.2"/>
    <row r="167" s="145" customFormat="1" x14ac:dyDescent="0.2"/>
    <row r="168" s="145" customFormat="1" x14ac:dyDescent="0.2"/>
    <row r="169" s="145" customFormat="1" x14ac:dyDescent="0.2"/>
    <row r="170" s="145" customFormat="1" x14ac:dyDescent="0.2"/>
    <row r="171" s="145" customFormat="1" x14ac:dyDescent="0.2"/>
    <row r="172" s="145" customFormat="1" x14ac:dyDescent="0.2"/>
    <row r="173" s="145" customFormat="1" x14ac:dyDescent="0.2"/>
    <row r="174" s="145" customFormat="1" x14ac:dyDescent="0.2"/>
    <row r="175" s="145" customFormat="1" x14ac:dyDescent="0.2"/>
    <row r="176" s="145" customFormat="1" x14ac:dyDescent="0.2"/>
    <row r="177" s="145" customFormat="1" x14ac:dyDescent="0.2"/>
    <row r="178" s="145" customFormat="1" x14ac:dyDescent="0.2"/>
    <row r="179" s="145" customFormat="1" x14ac:dyDescent="0.2"/>
    <row r="180" s="145" customFormat="1" x14ac:dyDescent="0.2"/>
    <row r="181" s="145" customFormat="1" x14ac:dyDescent="0.2"/>
    <row r="182" s="145" customFormat="1" x14ac:dyDescent="0.2"/>
    <row r="183" s="145" customFormat="1" x14ac:dyDescent="0.2"/>
    <row r="184" s="145" customFormat="1" x14ac:dyDescent="0.2"/>
    <row r="185" s="145" customFormat="1" x14ac:dyDescent="0.2"/>
    <row r="186" s="145" customFormat="1" x14ac:dyDescent="0.2"/>
    <row r="187" s="145" customFormat="1" x14ac:dyDescent="0.2"/>
    <row r="188" s="145" customFormat="1" x14ac:dyDescent="0.2"/>
    <row r="189" s="145" customFormat="1" x14ac:dyDescent="0.2"/>
    <row r="190" s="145" customFormat="1" x14ac:dyDescent="0.2"/>
    <row r="191" s="145" customFormat="1" x14ac:dyDescent="0.2"/>
    <row r="192" s="145" customFormat="1" x14ac:dyDescent="0.2"/>
    <row r="193" s="145" customFormat="1" x14ac:dyDescent="0.2"/>
    <row r="194" s="145" customFormat="1" x14ac:dyDescent="0.2"/>
    <row r="195" s="145" customFormat="1" x14ac:dyDescent="0.2"/>
    <row r="196" s="145" customFormat="1" x14ac:dyDescent="0.2"/>
    <row r="197" s="145" customFormat="1" x14ac:dyDescent="0.2"/>
    <row r="198" s="145" customFormat="1" x14ac:dyDescent="0.2"/>
    <row r="199" s="145" customFormat="1" x14ac:dyDescent="0.2"/>
    <row r="200" s="145" customFormat="1" x14ac:dyDescent="0.2"/>
    <row r="201" s="145" customFormat="1" x14ac:dyDescent="0.2"/>
    <row r="202" s="145" customFormat="1" x14ac:dyDescent="0.2"/>
    <row r="203" s="145" customFormat="1" x14ac:dyDescent="0.2"/>
    <row r="204" s="145" customFormat="1" x14ac:dyDescent="0.2"/>
    <row r="205" s="145" customFormat="1" x14ac:dyDescent="0.2"/>
    <row r="206" s="145" customFormat="1" x14ac:dyDescent="0.2"/>
    <row r="207" s="145" customFormat="1" x14ac:dyDescent="0.2"/>
    <row r="208" s="145" customFormat="1" x14ac:dyDescent="0.2"/>
    <row r="209" s="145" customFormat="1" x14ac:dyDescent="0.2"/>
    <row r="210" s="145" customFormat="1" x14ac:dyDescent="0.2"/>
    <row r="211" s="145" customFormat="1" x14ac:dyDescent="0.2"/>
    <row r="212" s="145" customFormat="1" x14ac:dyDescent="0.2"/>
    <row r="213" s="145" customFormat="1" x14ac:dyDescent="0.2"/>
    <row r="214" s="145" customFormat="1" x14ac:dyDescent="0.2"/>
    <row r="215" s="145" customFormat="1" x14ac:dyDescent="0.2"/>
    <row r="216" s="145" customFormat="1" x14ac:dyDescent="0.2"/>
    <row r="217" s="145" customFormat="1" x14ac:dyDescent="0.2"/>
    <row r="218" s="145" customFormat="1" x14ac:dyDescent="0.2"/>
    <row r="219" s="145" customFormat="1" x14ac:dyDescent="0.2"/>
    <row r="220" s="145" customFormat="1" x14ac:dyDescent="0.2"/>
    <row r="221" s="145" customFormat="1" x14ac:dyDescent="0.2"/>
    <row r="222" s="145" customFormat="1" x14ac:dyDescent="0.2"/>
    <row r="223" s="145" customFormat="1" x14ac:dyDescent="0.2"/>
    <row r="224" s="145" customFormat="1" x14ac:dyDescent="0.2"/>
    <row r="225" s="145" customFormat="1" x14ac:dyDescent="0.2"/>
    <row r="226" s="145" customFormat="1" x14ac:dyDescent="0.2"/>
    <row r="227" s="145" customFormat="1" x14ac:dyDescent="0.2"/>
    <row r="228" s="145" customFormat="1" x14ac:dyDescent="0.2"/>
    <row r="229" s="145" customFormat="1" x14ac:dyDescent="0.2"/>
    <row r="230" s="145" customFormat="1" x14ac:dyDescent="0.2"/>
    <row r="231" s="145" customFormat="1" x14ac:dyDescent="0.2"/>
    <row r="232" s="145" customFormat="1" x14ac:dyDescent="0.2"/>
    <row r="233" s="145" customFormat="1" x14ac:dyDescent="0.2"/>
    <row r="234" s="145" customFormat="1" x14ac:dyDescent="0.2"/>
    <row r="235" s="145" customFormat="1" x14ac:dyDescent="0.2"/>
    <row r="236" s="145" customFormat="1" x14ac:dyDescent="0.2"/>
    <row r="237" s="145" customFormat="1" x14ac:dyDescent="0.2"/>
    <row r="238" s="145" customFormat="1" x14ac:dyDescent="0.2"/>
    <row r="239" s="145" customFormat="1" x14ac:dyDescent="0.2"/>
    <row r="240" s="145" customFormat="1" x14ac:dyDescent="0.2"/>
    <row r="241" s="145" customFormat="1" x14ac:dyDescent="0.2"/>
    <row r="242" s="145" customFormat="1" x14ac:dyDescent="0.2"/>
    <row r="243" s="145" customFormat="1" x14ac:dyDescent="0.2"/>
    <row r="244" s="145" customFormat="1" x14ac:dyDescent="0.2"/>
    <row r="245" s="145" customFormat="1" x14ac:dyDescent="0.2"/>
    <row r="246" s="145" customFormat="1" x14ac:dyDescent="0.2"/>
    <row r="247" s="145" customFormat="1" x14ac:dyDescent="0.2"/>
    <row r="248" s="145" customFormat="1" x14ac:dyDescent="0.2"/>
    <row r="249" s="145" customFormat="1" x14ac:dyDescent="0.2"/>
    <row r="250" s="145" customFormat="1" x14ac:dyDescent="0.2"/>
    <row r="251" s="145" customFormat="1" x14ac:dyDescent="0.2"/>
    <row r="252" s="145" customFormat="1" x14ac:dyDescent="0.2"/>
    <row r="253" s="145" customFormat="1" x14ac:dyDescent="0.2"/>
    <row r="254" s="145" customFormat="1" x14ac:dyDescent="0.2"/>
    <row r="255" s="145" customFormat="1" x14ac:dyDescent="0.2"/>
    <row r="256" s="145" customFormat="1" x14ac:dyDescent="0.2"/>
    <row r="257" s="145" customFormat="1" x14ac:dyDescent="0.2"/>
    <row r="258" s="145" customFormat="1" x14ac:dyDescent="0.2"/>
    <row r="259" s="145" customFormat="1" x14ac:dyDescent="0.2"/>
    <row r="260" s="145" customFormat="1" x14ac:dyDescent="0.2"/>
    <row r="261" s="145" customFormat="1" x14ac:dyDescent="0.2"/>
    <row r="262" s="145" customFormat="1" x14ac:dyDescent="0.2"/>
    <row r="263" s="145" customFormat="1" x14ac:dyDescent="0.2"/>
    <row r="264" s="145" customFormat="1" x14ac:dyDescent="0.2"/>
    <row r="265" s="145" customFormat="1" x14ac:dyDescent="0.2"/>
    <row r="266" s="145" customFormat="1" x14ac:dyDescent="0.2"/>
    <row r="267" s="145" customFormat="1" x14ac:dyDescent="0.2"/>
    <row r="268" s="145" customFormat="1" x14ac:dyDescent="0.2"/>
    <row r="269" s="145" customFormat="1" x14ac:dyDescent="0.2"/>
    <row r="270" s="145" customFormat="1" x14ac:dyDescent="0.2"/>
    <row r="271" s="145" customFormat="1" x14ac:dyDescent="0.2"/>
    <row r="272" s="145" customFormat="1" x14ac:dyDescent="0.2"/>
    <row r="273" s="145" customFormat="1" x14ac:dyDescent="0.2"/>
    <row r="274" s="145" customFormat="1" x14ac:dyDescent="0.2"/>
    <row r="275" s="145" customFormat="1" x14ac:dyDescent="0.2"/>
    <row r="276" s="145" customFormat="1" x14ac:dyDescent="0.2"/>
    <row r="277" s="145" customFormat="1" x14ac:dyDescent="0.2"/>
    <row r="278" s="145" customFormat="1" x14ac:dyDescent="0.2"/>
    <row r="279" s="145" customFormat="1" x14ac:dyDescent="0.2"/>
    <row r="280" s="145" customFormat="1" x14ac:dyDescent="0.2"/>
    <row r="281" s="145" customFormat="1" x14ac:dyDescent="0.2"/>
    <row r="282" s="145" customFormat="1" x14ac:dyDescent="0.2"/>
    <row r="283" s="145" customFormat="1" x14ac:dyDescent="0.2"/>
    <row r="284" s="145" customFormat="1" x14ac:dyDescent="0.2"/>
    <row r="285" s="145" customFormat="1" x14ac:dyDescent="0.2"/>
    <row r="286" s="145" customFormat="1" x14ac:dyDescent="0.2"/>
    <row r="287" s="145" customFormat="1" x14ac:dyDescent="0.2"/>
    <row r="288" s="145" customFormat="1" x14ac:dyDescent="0.2"/>
    <row r="289" s="145" customFormat="1" x14ac:dyDescent="0.2"/>
    <row r="290" s="145" customFormat="1" x14ac:dyDescent="0.2"/>
    <row r="291" s="145" customFormat="1" x14ac:dyDescent="0.2"/>
    <row r="292" s="145" customFormat="1" x14ac:dyDescent="0.2"/>
    <row r="293" s="145" customFormat="1" x14ac:dyDescent="0.2"/>
    <row r="294" s="145" customFormat="1" x14ac:dyDescent="0.2"/>
    <row r="295" s="145" customFormat="1" x14ac:dyDescent="0.2"/>
    <row r="296" s="145" customFormat="1" x14ac:dyDescent="0.2"/>
    <row r="297" s="145" customFormat="1" x14ac:dyDescent="0.2"/>
    <row r="298" s="145" customFormat="1" x14ac:dyDescent="0.2"/>
    <row r="299" s="145" customFormat="1" x14ac:dyDescent="0.2"/>
    <row r="300" s="145" customFormat="1" x14ac:dyDescent="0.2"/>
    <row r="301" s="145" customFormat="1" x14ac:dyDescent="0.2"/>
    <row r="302" s="145" customFormat="1" x14ac:dyDescent="0.2"/>
    <row r="303" s="145" customFormat="1" x14ac:dyDescent="0.2"/>
    <row r="304" s="145" customFormat="1" x14ac:dyDescent="0.2"/>
    <row r="305" s="145" customFormat="1" x14ac:dyDescent="0.2"/>
    <row r="306" s="145" customFormat="1" x14ac:dyDescent="0.2"/>
    <row r="307" s="145" customFormat="1" x14ac:dyDescent="0.2"/>
    <row r="308" s="145" customFormat="1" x14ac:dyDescent="0.2"/>
    <row r="309" s="145" customFormat="1" x14ac:dyDescent="0.2"/>
    <row r="310" s="145" customFormat="1" x14ac:dyDescent="0.2"/>
    <row r="311" s="145" customFormat="1" x14ac:dyDescent="0.2"/>
    <row r="312" s="145" customFormat="1" x14ac:dyDescent="0.2"/>
    <row r="313" s="145" customFormat="1" x14ac:dyDescent="0.2"/>
    <row r="314" s="145" customFormat="1" x14ac:dyDescent="0.2"/>
    <row r="315" s="145" customFormat="1" x14ac:dyDescent="0.2"/>
    <row r="316" s="145" customFormat="1" x14ac:dyDescent="0.2"/>
    <row r="317" s="145" customFormat="1" x14ac:dyDescent="0.2"/>
    <row r="318" s="145" customFormat="1" x14ac:dyDescent="0.2"/>
    <row r="319" s="145" customFormat="1" x14ac:dyDescent="0.2"/>
    <row r="320" s="145" customFormat="1" x14ac:dyDescent="0.2"/>
    <row r="321" s="145" customFormat="1" x14ac:dyDescent="0.2"/>
    <row r="322" s="145" customFormat="1" x14ac:dyDescent="0.2"/>
    <row r="323" s="145" customFormat="1" x14ac:dyDescent="0.2"/>
    <row r="324" s="145" customFormat="1" x14ac:dyDescent="0.2"/>
    <row r="325" s="145" customFormat="1" x14ac:dyDescent="0.2"/>
    <row r="326" s="145" customFormat="1" x14ac:dyDescent="0.2"/>
    <row r="327" s="145" customFormat="1" x14ac:dyDescent="0.2"/>
    <row r="328" s="145" customFormat="1" x14ac:dyDescent="0.2"/>
    <row r="329" s="145" customFormat="1" x14ac:dyDescent="0.2"/>
    <row r="330" s="145" customFormat="1" x14ac:dyDescent="0.2"/>
    <row r="331" s="145" customFormat="1" x14ac:dyDescent="0.2"/>
    <row r="332" s="145" customFormat="1" x14ac:dyDescent="0.2"/>
    <row r="333" s="145" customFormat="1" x14ac:dyDescent="0.2"/>
    <row r="334" s="145" customFormat="1" x14ac:dyDescent="0.2"/>
    <row r="335" s="145" customFormat="1" x14ac:dyDescent="0.2"/>
    <row r="336" s="145" customFormat="1" x14ac:dyDescent="0.2"/>
    <row r="337" s="145" customFormat="1" x14ac:dyDescent="0.2"/>
    <row r="338" s="145" customFormat="1" x14ac:dyDescent="0.2"/>
    <row r="339" s="145" customFormat="1" x14ac:dyDescent="0.2"/>
    <row r="340" s="145" customFormat="1" x14ac:dyDescent="0.2"/>
    <row r="341" s="145" customFormat="1" x14ac:dyDescent="0.2"/>
    <row r="342" s="145" customFormat="1" x14ac:dyDescent="0.2"/>
    <row r="343" s="145" customFormat="1" x14ac:dyDescent="0.2"/>
    <row r="344" s="145" customFormat="1" x14ac:dyDescent="0.2"/>
    <row r="345" s="145" customFormat="1" x14ac:dyDescent="0.2"/>
    <row r="346" s="145" customFormat="1" x14ac:dyDescent="0.2"/>
    <row r="347" s="145" customFormat="1" x14ac:dyDescent="0.2"/>
    <row r="348" s="145" customFormat="1" x14ac:dyDescent="0.2"/>
    <row r="349" s="145" customFormat="1" x14ac:dyDescent="0.2"/>
    <row r="350" s="145" customFormat="1" x14ac:dyDescent="0.2"/>
    <row r="351" s="145" customFormat="1" x14ac:dyDescent="0.2"/>
    <row r="352" s="145" customFormat="1" x14ac:dyDescent="0.2"/>
    <row r="353" s="145" customFormat="1" x14ac:dyDescent="0.2"/>
    <row r="354" s="145" customFormat="1" x14ac:dyDescent="0.2"/>
    <row r="355" s="145" customFormat="1" x14ac:dyDescent="0.2"/>
    <row r="356" s="145" customFormat="1" x14ac:dyDescent="0.2"/>
    <row r="357" s="145" customFormat="1" x14ac:dyDescent="0.2"/>
    <row r="358" s="145" customFormat="1" x14ac:dyDescent="0.2"/>
    <row r="359" s="145" customFormat="1" x14ac:dyDescent="0.2"/>
    <row r="360" s="145" customFormat="1" x14ac:dyDescent="0.2"/>
    <row r="361" s="145" customFormat="1" x14ac:dyDescent="0.2"/>
    <row r="362" s="145" customFormat="1" x14ac:dyDescent="0.2"/>
    <row r="363" s="145" customFormat="1" x14ac:dyDescent="0.2"/>
    <row r="364" s="145" customFormat="1" x14ac:dyDescent="0.2"/>
    <row r="365" s="145" customFormat="1" x14ac:dyDescent="0.2"/>
    <row r="366" s="145" customFormat="1" x14ac:dyDescent="0.2"/>
    <row r="367" s="145" customFormat="1" x14ac:dyDescent="0.2"/>
    <row r="368" s="145" customFormat="1" x14ac:dyDescent="0.2"/>
    <row r="369" s="145" customFormat="1" x14ac:dyDescent="0.2"/>
    <row r="370" s="145" customFormat="1" x14ac:dyDescent="0.2"/>
    <row r="371" s="145" customFormat="1" x14ac:dyDescent="0.2"/>
    <row r="372" s="145" customFormat="1" x14ac:dyDescent="0.2"/>
    <row r="373" s="145" customFormat="1" x14ac:dyDescent="0.2"/>
    <row r="374" s="145" customFormat="1" x14ac:dyDescent="0.2"/>
    <row r="375" s="145" customFormat="1" x14ac:dyDescent="0.2"/>
    <row r="376" s="145" customFormat="1" x14ac:dyDescent="0.2"/>
    <row r="377" s="145" customFormat="1" x14ac:dyDescent="0.2"/>
    <row r="378" s="145" customFormat="1" x14ac:dyDescent="0.2"/>
    <row r="379" s="145" customFormat="1" x14ac:dyDescent="0.2"/>
    <row r="380" s="145" customFormat="1" x14ac:dyDescent="0.2"/>
    <row r="381" s="145" customFormat="1" x14ac:dyDescent="0.2"/>
    <row r="382" s="145" customFormat="1" x14ac:dyDescent="0.2"/>
    <row r="383" s="145" customFormat="1" x14ac:dyDescent="0.2"/>
    <row r="384" s="145" customFormat="1" x14ac:dyDescent="0.2"/>
    <row r="385" s="145" customFormat="1" x14ac:dyDescent="0.2"/>
    <row r="386" s="145" customFormat="1" x14ac:dyDescent="0.2"/>
    <row r="387" s="145" customFormat="1" x14ac:dyDescent="0.2"/>
    <row r="388" s="145" customFormat="1" x14ac:dyDescent="0.2"/>
    <row r="389" s="145" customFormat="1" x14ac:dyDescent="0.2"/>
    <row r="390" s="145" customFormat="1" x14ac:dyDescent="0.2"/>
    <row r="391" s="145" customFormat="1" x14ac:dyDescent="0.2"/>
    <row r="392" s="145" customFormat="1" x14ac:dyDescent="0.2"/>
    <row r="393" s="145" customFormat="1" x14ac:dyDescent="0.2"/>
    <row r="394" s="145" customFormat="1" x14ac:dyDescent="0.2"/>
    <row r="395" s="145" customFormat="1" x14ac:dyDescent="0.2"/>
    <row r="396" s="145" customFormat="1" x14ac:dyDescent="0.2"/>
    <row r="397" s="145" customFormat="1" x14ac:dyDescent="0.2"/>
    <row r="398" s="145" customFormat="1" x14ac:dyDescent="0.2"/>
    <row r="399" s="145" customFormat="1" x14ac:dyDescent="0.2"/>
    <row r="400" s="145" customFormat="1" x14ac:dyDescent="0.2"/>
    <row r="401" s="145" customFormat="1" x14ac:dyDescent="0.2"/>
    <row r="402" s="145" customFormat="1" x14ac:dyDescent="0.2"/>
    <row r="403" s="145" customFormat="1" x14ac:dyDescent="0.2"/>
    <row r="404" s="145" customFormat="1" x14ac:dyDescent="0.2"/>
    <row r="405" s="145" customFormat="1" x14ac:dyDescent="0.2"/>
    <row r="406" s="145" customFormat="1" x14ac:dyDescent="0.2"/>
    <row r="407" s="145" customFormat="1" x14ac:dyDescent="0.2"/>
    <row r="408" s="145" customFormat="1" x14ac:dyDescent="0.2"/>
    <row r="409" s="145" customFormat="1" x14ac:dyDescent="0.2"/>
    <row r="410" s="145" customFormat="1" x14ac:dyDescent="0.2"/>
    <row r="411" s="145" customFormat="1" x14ac:dyDescent="0.2"/>
    <row r="412" s="145" customFormat="1" x14ac:dyDescent="0.2"/>
    <row r="413" s="145" customFormat="1" x14ac:dyDescent="0.2"/>
    <row r="414" s="145" customFormat="1" x14ac:dyDescent="0.2"/>
    <row r="415" s="145" customFormat="1" x14ac:dyDescent="0.2"/>
    <row r="416" s="145" customFormat="1" x14ac:dyDescent="0.2"/>
    <row r="417" s="145" customFormat="1" x14ac:dyDescent="0.2"/>
    <row r="418" s="145" customFormat="1" x14ac:dyDescent="0.2"/>
    <row r="419" s="145" customFormat="1" x14ac:dyDescent="0.2"/>
    <row r="420" s="145" customFormat="1" x14ac:dyDescent="0.2"/>
    <row r="421" s="145" customFormat="1" x14ac:dyDescent="0.2"/>
    <row r="422" s="145" customFormat="1" x14ac:dyDescent="0.2"/>
    <row r="423" s="145" customFormat="1" x14ac:dyDescent="0.2"/>
    <row r="424" s="145" customFormat="1" x14ac:dyDescent="0.2"/>
    <row r="425" s="145" customFormat="1" x14ac:dyDescent="0.2"/>
    <row r="426" s="145" customFormat="1" x14ac:dyDescent="0.2"/>
    <row r="427" s="145" customFormat="1" x14ac:dyDescent="0.2"/>
    <row r="428" s="145" customFormat="1" x14ac:dyDescent="0.2"/>
    <row r="429" s="145" customFormat="1" x14ac:dyDescent="0.2"/>
    <row r="430" s="145" customFormat="1" x14ac:dyDescent="0.2"/>
    <row r="431" s="145" customFormat="1" x14ac:dyDescent="0.2"/>
    <row r="432" s="145" customFormat="1" x14ac:dyDescent="0.2"/>
    <row r="433" s="145" customFormat="1" x14ac:dyDescent="0.2"/>
    <row r="434" s="145" customFormat="1" x14ac:dyDescent="0.2"/>
    <row r="435" s="145" customFormat="1" x14ac:dyDescent="0.2"/>
    <row r="436" s="145" customFormat="1" x14ac:dyDescent="0.2"/>
    <row r="437" s="145" customFormat="1" x14ac:dyDescent="0.2"/>
    <row r="438" s="145" customFormat="1" x14ac:dyDescent="0.2"/>
    <row r="439" s="145" customFormat="1" x14ac:dyDescent="0.2"/>
    <row r="440" s="145" customFormat="1" x14ac:dyDescent="0.2"/>
    <row r="441" s="145" customFormat="1" x14ac:dyDescent="0.2"/>
    <row r="442" s="145" customFormat="1" x14ac:dyDescent="0.2"/>
    <row r="443" s="145" customFormat="1" x14ac:dyDescent="0.2"/>
    <row r="444" s="145" customFormat="1" x14ac:dyDescent="0.2"/>
    <row r="445" s="145" customFormat="1" x14ac:dyDescent="0.2"/>
    <row r="446" s="145" customFormat="1" x14ac:dyDescent="0.2"/>
    <row r="447" s="145" customFormat="1" x14ac:dyDescent="0.2"/>
    <row r="448" s="145" customFormat="1" x14ac:dyDescent="0.2"/>
    <row r="449" s="145" customFormat="1" x14ac:dyDescent="0.2"/>
    <row r="450" s="145" customFormat="1" x14ac:dyDescent="0.2"/>
    <row r="451" s="145" customFormat="1" x14ac:dyDescent="0.2"/>
    <row r="452" s="145" customFormat="1" x14ac:dyDescent="0.2"/>
    <row r="453" s="145" customFormat="1" x14ac:dyDescent="0.2"/>
    <row r="454" s="145" customFormat="1" x14ac:dyDescent="0.2"/>
    <row r="455" s="145" customFormat="1" x14ac:dyDescent="0.2"/>
    <row r="456" s="145" customFormat="1" x14ac:dyDescent="0.2"/>
    <row r="457" s="145" customFormat="1" x14ac:dyDescent="0.2"/>
    <row r="458" s="145" customFormat="1" x14ac:dyDescent="0.2"/>
    <row r="459" s="145" customFormat="1" x14ac:dyDescent="0.2"/>
    <row r="460" s="145" customFormat="1" x14ac:dyDescent="0.2"/>
    <row r="461" s="145" customFormat="1" x14ac:dyDescent="0.2"/>
    <row r="462" s="145" customFormat="1" x14ac:dyDescent="0.2"/>
    <row r="463" s="145" customFormat="1" x14ac:dyDescent="0.2"/>
    <row r="464" s="145" customFormat="1" x14ac:dyDescent="0.2"/>
    <row r="465" s="145" customFormat="1" x14ac:dyDescent="0.2"/>
    <row r="466" s="145" customFormat="1" x14ac:dyDescent="0.2"/>
    <row r="467" s="145" customFormat="1" x14ac:dyDescent="0.2"/>
    <row r="468" s="145" customFormat="1" x14ac:dyDescent="0.2"/>
    <row r="469" s="145" customFormat="1" x14ac:dyDescent="0.2"/>
    <row r="470" s="145" customFormat="1" x14ac:dyDescent="0.2"/>
    <row r="471" s="145" customFormat="1" x14ac:dyDescent="0.2"/>
    <row r="472" s="145" customFormat="1" x14ac:dyDescent="0.2"/>
    <row r="473" s="145" customFormat="1" x14ac:dyDescent="0.2"/>
    <row r="474" s="145" customFormat="1" x14ac:dyDescent="0.2"/>
    <row r="475" s="145" customFormat="1" x14ac:dyDescent="0.2"/>
    <row r="476" s="145" customFormat="1" x14ac:dyDescent="0.2"/>
    <row r="477" s="145" customFormat="1" x14ac:dyDescent="0.2"/>
    <row r="478" s="145" customFormat="1" x14ac:dyDescent="0.2"/>
    <row r="479" s="145" customFormat="1" x14ac:dyDescent="0.2"/>
    <row r="480" s="145" customFormat="1" x14ac:dyDescent="0.2"/>
    <row r="481" s="145" customFormat="1" x14ac:dyDescent="0.2"/>
    <row r="482" s="145" customFormat="1" x14ac:dyDescent="0.2"/>
    <row r="483" s="145" customFormat="1" x14ac:dyDescent="0.2"/>
    <row r="484" s="145" customFormat="1" x14ac:dyDescent="0.2"/>
    <row r="485" s="145" customFormat="1" x14ac:dyDescent="0.2"/>
    <row r="486" s="145" customFormat="1" x14ac:dyDescent="0.2"/>
    <row r="487" s="145" customFormat="1" x14ac:dyDescent="0.2"/>
    <row r="488" s="145" customFormat="1" x14ac:dyDescent="0.2"/>
    <row r="489" s="145" customFormat="1" x14ac:dyDescent="0.2"/>
    <row r="490" s="145" customFormat="1" x14ac:dyDescent="0.2"/>
    <row r="491" s="145" customFormat="1" x14ac:dyDescent="0.2"/>
    <row r="492" s="145" customFormat="1" x14ac:dyDescent="0.2"/>
    <row r="493" s="145" customFormat="1" x14ac:dyDescent="0.2"/>
    <row r="494" s="145" customFormat="1" x14ac:dyDescent="0.2"/>
    <row r="495" s="145" customFormat="1" x14ac:dyDescent="0.2"/>
    <row r="496" s="145" customFormat="1" x14ac:dyDescent="0.2"/>
    <row r="497" s="145" customFormat="1" x14ac:dyDescent="0.2"/>
    <row r="498" s="145" customFormat="1" x14ac:dyDescent="0.2"/>
    <row r="499" s="145" customFormat="1" x14ac:dyDescent="0.2"/>
    <row r="500" s="145" customFormat="1" x14ac:dyDescent="0.2"/>
    <row r="501" s="145" customFormat="1" x14ac:dyDescent="0.2"/>
    <row r="502" s="145" customFormat="1" x14ac:dyDescent="0.2"/>
    <row r="503" s="145" customFormat="1" x14ac:dyDescent="0.2"/>
    <row r="504" s="145" customFormat="1" x14ac:dyDescent="0.2"/>
    <row r="505" s="145" customFormat="1" x14ac:dyDescent="0.2"/>
    <row r="506" s="145" customFormat="1" x14ac:dyDescent="0.2"/>
    <row r="507" s="145" customFormat="1" x14ac:dyDescent="0.2"/>
    <row r="508" s="145" customFormat="1" x14ac:dyDescent="0.2"/>
    <row r="509" s="145" customFormat="1" x14ac:dyDescent="0.2"/>
    <row r="510" s="145" customFormat="1" x14ac:dyDescent="0.2"/>
    <row r="511" s="145" customFormat="1" x14ac:dyDescent="0.2"/>
    <row r="512" s="145" customFormat="1" x14ac:dyDescent="0.2"/>
    <row r="513" s="145" customFormat="1" x14ac:dyDescent="0.2"/>
    <row r="514" s="145" customFormat="1" x14ac:dyDescent="0.2"/>
    <row r="515" s="145" customFormat="1" x14ac:dyDescent="0.2"/>
    <row r="516" s="145" customFormat="1" x14ac:dyDescent="0.2"/>
    <row r="517" s="145" customFormat="1" x14ac:dyDescent="0.2"/>
    <row r="518" s="145" customFormat="1" x14ac:dyDescent="0.2"/>
    <row r="519" s="145" customFormat="1" x14ac:dyDescent="0.2"/>
    <row r="520" s="145" customFormat="1" x14ac:dyDescent="0.2"/>
    <row r="521" s="145" customFormat="1" x14ac:dyDescent="0.2"/>
    <row r="522" s="145" customFormat="1" x14ac:dyDescent="0.2"/>
    <row r="523" s="145" customFormat="1" x14ac:dyDescent="0.2"/>
    <row r="524" s="145" customFormat="1" x14ac:dyDescent="0.2"/>
    <row r="525" s="145" customFormat="1" x14ac:dyDescent="0.2"/>
    <row r="526" s="145" customFormat="1" x14ac:dyDescent="0.2"/>
    <row r="527" s="145" customFormat="1" x14ac:dyDescent="0.2"/>
    <row r="528" s="145" customFormat="1" x14ac:dyDescent="0.2"/>
    <row r="529" s="145" customFormat="1" x14ac:dyDescent="0.2"/>
    <row r="530" s="145" customFormat="1" x14ac:dyDescent="0.2"/>
    <row r="531" s="145" customFormat="1" x14ac:dyDescent="0.2"/>
    <row r="532" s="145" customFormat="1" x14ac:dyDescent="0.2"/>
    <row r="533" s="145" customFormat="1" x14ac:dyDescent="0.2"/>
    <row r="534" s="145" customFormat="1" x14ac:dyDescent="0.2"/>
    <row r="535" s="145" customFormat="1" x14ac:dyDescent="0.2"/>
    <row r="536" s="145" customFormat="1" x14ac:dyDescent="0.2"/>
    <row r="537" s="145" customFormat="1" x14ac:dyDescent="0.2"/>
    <row r="538" s="145" customFormat="1" x14ac:dyDescent="0.2"/>
    <row r="539" s="145" customFormat="1" x14ac:dyDescent="0.2"/>
    <row r="540" s="145" customFormat="1" x14ac:dyDescent="0.2"/>
    <row r="541" s="145" customFormat="1" x14ac:dyDescent="0.2"/>
    <row r="542" s="145" customFormat="1" x14ac:dyDescent="0.2"/>
    <row r="543" s="145" customFormat="1" x14ac:dyDescent="0.2"/>
    <row r="544" s="145" customFormat="1" x14ac:dyDescent="0.2"/>
    <row r="545" s="145" customFormat="1" x14ac:dyDescent="0.2"/>
    <row r="546" s="145" customFormat="1" x14ac:dyDescent="0.2"/>
    <row r="547" s="145" customFormat="1" x14ac:dyDescent="0.2"/>
    <row r="548" s="145" customFormat="1" x14ac:dyDescent="0.2"/>
    <row r="549" s="145" customFormat="1" x14ac:dyDescent="0.2"/>
    <row r="550" s="145" customFormat="1" x14ac:dyDescent="0.2"/>
    <row r="551" s="145" customFormat="1" x14ac:dyDescent="0.2"/>
    <row r="552" s="145" customFormat="1" x14ac:dyDescent="0.2"/>
    <row r="553" s="145" customFormat="1" x14ac:dyDescent="0.2"/>
    <row r="554" s="145" customFormat="1" x14ac:dyDescent="0.2"/>
    <row r="555" s="145" customFormat="1" x14ac:dyDescent="0.2"/>
    <row r="556" s="145" customFormat="1" x14ac:dyDescent="0.2"/>
    <row r="557" s="145" customFormat="1" x14ac:dyDescent="0.2"/>
    <row r="558" s="145" customFormat="1" x14ac:dyDescent="0.2"/>
    <row r="559" s="145" customFormat="1" x14ac:dyDescent="0.2"/>
    <row r="560" s="145" customFormat="1" x14ac:dyDescent="0.2"/>
    <row r="561" s="145" customFormat="1" x14ac:dyDescent="0.2"/>
    <row r="562" s="145" customFormat="1" x14ac:dyDescent="0.2"/>
    <row r="563" s="145" customFormat="1" x14ac:dyDescent="0.2"/>
    <row r="564" s="145" customFormat="1" x14ac:dyDescent="0.2"/>
    <row r="565" s="145" customFormat="1" x14ac:dyDescent="0.2"/>
    <row r="566" s="145" customFormat="1" x14ac:dyDescent="0.2"/>
    <row r="567" s="145" customFormat="1" x14ac:dyDescent="0.2"/>
    <row r="568" s="145" customFormat="1" x14ac:dyDescent="0.2"/>
    <row r="569" s="145" customFormat="1" x14ac:dyDescent="0.2"/>
    <row r="570" s="145" customFormat="1" x14ac:dyDescent="0.2"/>
    <row r="571" s="145" customFormat="1" x14ac:dyDescent="0.2"/>
    <row r="572" s="145" customFormat="1" x14ac:dyDescent="0.2"/>
    <row r="573" s="145" customFormat="1" x14ac:dyDescent="0.2"/>
    <row r="574" s="145" customFormat="1" x14ac:dyDescent="0.2"/>
    <row r="575" s="145" customFormat="1" x14ac:dyDescent="0.2"/>
    <row r="576" s="145" customFormat="1" x14ac:dyDescent="0.2"/>
    <row r="577" s="145" customFormat="1" x14ac:dyDescent="0.2"/>
    <row r="578" s="145" customFormat="1" x14ac:dyDescent="0.2"/>
    <row r="579" s="145" customFormat="1" x14ac:dyDescent="0.2"/>
    <row r="580" s="145" customFormat="1" x14ac:dyDescent="0.2"/>
    <row r="581" s="145" customFormat="1" x14ac:dyDescent="0.2"/>
    <row r="582" s="145" customFormat="1" x14ac:dyDescent="0.2"/>
    <row r="583" s="145" customFormat="1" x14ac:dyDescent="0.2"/>
    <row r="584" s="145" customFormat="1" x14ac:dyDescent="0.2"/>
    <row r="585" s="145" customFormat="1" x14ac:dyDescent="0.2"/>
    <row r="586" s="145" customFormat="1" x14ac:dyDescent="0.2"/>
    <row r="587" s="145" customFormat="1" x14ac:dyDescent="0.2"/>
    <row r="588" s="145" customFormat="1" x14ac:dyDescent="0.2"/>
    <row r="589" s="145" customFormat="1" x14ac:dyDescent="0.2"/>
    <row r="590" s="145" customFormat="1" x14ac:dyDescent="0.2"/>
    <row r="591" s="145" customFormat="1" x14ac:dyDescent="0.2"/>
    <row r="592" s="145" customFormat="1" x14ac:dyDescent="0.2"/>
    <row r="593" s="145" customFormat="1" x14ac:dyDescent="0.2"/>
    <row r="594" s="145" customFormat="1" x14ac:dyDescent="0.2"/>
    <row r="595" s="145" customFormat="1" x14ac:dyDescent="0.2"/>
    <row r="596" s="145" customFormat="1" x14ac:dyDescent="0.2"/>
    <row r="597" s="145" customFormat="1" x14ac:dyDescent="0.2"/>
    <row r="598" s="145" customFormat="1" x14ac:dyDescent="0.2"/>
    <row r="599" s="145" customFormat="1" x14ac:dyDescent="0.2"/>
    <row r="600" s="145" customFormat="1" x14ac:dyDescent="0.2"/>
    <row r="601" s="145" customFormat="1" x14ac:dyDescent="0.2"/>
    <row r="602" s="145" customFormat="1" x14ac:dyDescent="0.2"/>
    <row r="603" s="145" customFormat="1" x14ac:dyDescent="0.2"/>
    <row r="604" s="145" customFormat="1" x14ac:dyDescent="0.2"/>
    <row r="605" s="145" customFormat="1" x14ac:dyDescent="0.2"/>
    <row r="606" s="145" customFormat="1" x14ac:dyDescent="0.2"/>
    <row r="607" s="145" customFormat="1" x14ac:dyDescent="0.2"/>
    <row r="608" s="145" customFormat="1" x14ac:dyDescent="0.2"/>
    <row r="609" s="145" customFormat="1" x14ac:dyDescent="0.2"/>
    <row r="610" s="145" customFormat="1" x14ac:dyDescent="0.2"/>
    <row r="611" s="145" customFormat="1" x14ac:dyDescent="0.2"/>
    <row r="612" s="145" customFormat="1" x14ac:dyDescent="0.2"/>
    <row r="613" s="145" customFormat="1" x14ac:dyDescent="0.2"/>
    <row r="614" s="145" customFormat="1" x14ac:dyDescent="0.2"/>
    <row r="615" s="145" customFormat="1" x14ac:dyDescent="0.2"/>
    <row r="616" s="145" customFormat="1" x14ac:dyDescent="0.2"/>
    <row r="617" s="145" customFormat="1" x14ac:dyDescent="0.2"/>
    <row r="618" s="145" customFormat="1" x14ac:dyDescent="0.2"/>
    <row r="619" s="145" customFormat="1" x14ac:dyDescent="0.2"/>
    <row r="620" s="145" customFormat="1" x14ac:dyDescent="0.2"/>
    <row r="621" s="145" customFormat="1" x14ac:dyDescent="0.2"/>
    <row r="622" s="145" customFormat="1" x14ac:dyDescent="0.2"/>
    <row r="623" s="145" customFormat="1" x14ac:dyDescent="0.2"/>
    <row r="624" s="145" customFormat="1" x14ac:dyDescent="0.2"/>
    <row r="625" s="145" customFormat="1" x14ac:dyDescent="0.2"/>
  </sheetData>
  <sheetProtection sheet="1" objects="1" scenarios="1"/>
  <mergeCells count="7">
    <mergeCell ref="I46:Q49"/>
    <mergeCell ref="F3:F4"/>
    <mergeCell ref="C3:C4"/>
    <mergeCell ref="A3:A4"/>
    <mergeCell ref="B3:B4"/>
    <mergeCell ref="D3:D4"/>
    <mergeCell ref="E3:E4"/>
  </mergeCells>
  <phoneticPr fontId="15" type="noConversion"/>
  <printOptions horizontalCentered="1"/>
  <pageMargins left="0.25" right="0.25" top="0.35" bottom="0.35" header="0.5" footer="0.25"/>
  <pageSetup scale="91" orientation="landscape" r:id="rId1"/>
  <headerFooter alignWithMargins="0">
    <oddFooter>&amp;R&amp;"Arial,Bold"Special Building Fund</oddFooter>
  </headerFooter>
  <customProperties>
    <customPr name="OrphanNamesChecke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F193"/>
  <sheetViews>
    <sheetView workbookViewId="0">
      <selection activeCell="A3" sqref="A3:D4"/>
    </sheetView>
  </sheetViews>
  <sheetFormatPr defaultColWidth="9.140625" defaultRowHeight="12.75" x14ac:dyDescent="0.2"/>
  <cols>
    <col min="1" max="1" width="4.5703125" style="125" customWidth="1"/>
    <col min="2" max="2" width="55.5703125" style="125" customWidth="1"/>
    <col min="3" max="3" width="8.5703125" style="125" customWidth="1"/>
    <col min="4" max="6" width="21.5703125" style="125" customWidth="1"/>
    <col min="7" max="16384" width="9.140625" style="125"/>
  </cols>
  <sheetData>
    <row r="1" spans="1:32" ht="13.5" thickBot="1" x14ac:dyDescent="0.25">
      <c r="A1" s="285" t="s">
        <v>13</v>
      </c>
      <c r="B1" s="285"/>
      <c r="C1" s="285"/>
      <c r="D1" s="285"/>
      <c r="E1" s="241" t="s">
        <v>205</v>
      </c>
      <c r="F1" s="286" t="str">
        <f>'Basic Data Input'!B7</f>
        <v>__-____</v>
      </c>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row>
    <row r="2" spans="1:32" ht="6" customHeight="1" thickBot="1" x14ac:dyDescent="0.25">
      <c r="A2" s="122"/>
      <c r="B2" s="122"/>
      <c r="C2" s="122"/>
      <c r="D2" s="122"/>
      <c r="E2" s="122"/>
      <c r="F2" s="122"/>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row>
    <row r="3" spans="1:32" ht="23.1" customHeight="1" x14ac:dyDescent="0.2">
      <c r="A3" s="899" t="s">
        <v>44</v>
      </c>
      <c r="B3" s="907" t="s">
        <v>272</v>
      </c>
      <c r="C3" s="903" t="s">
        <v>267</v>
      </c>
      <c r="D3" s="897" t="s">
        <v>761</v>
      </c>
      <c r="E3" s="897" t="s">
        <v>762</v>
      </c>
      <c r="F3" s="895" t="s">
        <v>763</v>
      </c>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row>
    <row r="4" spans="1:32" ht="23.1" customHeight="1" thickBot="1" x14ac:dyDescent="0.25">
      <c r="A4" s="900"/>
      <c r="B4" s="908"/>
      <c r="C4" s="904"/>
      <c r="D4" s="898"/>
      <c r="E4" s="898"/>
      <c r="F4" s="896"/>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row>
    <row r="5" spans="1:32" x14ac:dyDescent="0.2">
      <c r="A5" s="287">
        <f>ROWS(A$5:A5)</f>
        <v>1</v>
      </c>
      <c r="B5" s="288" t="s">
        <v>58</v>
      </c>
      <c r="C5" s="507"/>
      <c r="D5" s="508"/>
      <c r="E5" s="508"/>
      <c r="F5" s="509"/>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row>
    <row r="6" spans="1:32" x14ac:dyDescent="0.2">
      <c r="A6" s="287">
        <f>ROWS(A$5:A6)</f>
        <v>2</v>
      </c>
      <c r="B6" s="135" t="s">
        <v>189</v>
      </c>
      <c r="C6" s="136">
        <v>720</v>
      </c>
      <c r="D6" s="174"/>
      <c r="E6" s="174"/>
      <c r="F6" s="17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row>
    <row r="7" spans="1:32" x14ac:dyDescent="0.2">
      <c r="A7" s="287">
        <f>ROWS(A$5:A7)</f>
        <v>3</v>
      </c>
      <c r="B7" s="137" t="s">
        <v>162</v>
      </c>
      <c r="C7" s="136">
        <v>831</v>
      </c>
      <c r="D7" s="174"/>
      <c r="E7" s="174"/>
      <c r="F7" s="17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row>
    <row r="8" spans="1:32" x14ac:dyDescent="0.2">
      <c r="A8" s="287">
        <f>ROWS(A$5:A8)</f>
        <v>4</v>
      </c>
      <c r="B8" s="137" t="s">
        <v>251</v>
      </c>
      <c r="C8" s="136">
        <v>831</v>
      </c>
      <c r="D8" s="174"/>
      <c r="E8" s="174"/>
      <c r="F8" s="17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row>
    <row r="9" spans="1:32" x14ac:dyDescent="0.2">
      <c r="A9" s="287">
        <v>5</v>
      </c>
      <c r="B9" s="137" t="s">
        <v>163</v>
      </c>
      <c r="C9" s="136">
        <v>832</v>
      </c>
      <c r="D9" s="174"/>
      <c r="E9" s="174"/>
      <c r="F9" s="17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row>
    <row r="10" spans="1:32" x14ac:dyDescent="0.2">
      <c r="A10" s="287">
        <f>ROWS(A$5:A10)</f>
        <v>6</v>
      </c>
      <c r="B10" s="16"/>
      <c r="C10" s="11"/>
      <c r="D10" s="174"/>
      <c r="E10" s="174"/>
      <c r="F10" s="17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row>
    <row r="11" spans="1:32" x14ac:dyDescent="0.2">
      <c r="A11" s="287">
        <f>ROWS(A$5:A11)</f>
        <v>7</v>
      </c>
      <c r="B11" s="7" t="s">
        <v>164</v>
      </c>
      <c r="C11" s="11"/>
      <c r="D11" s="174"/>
      <c r="E11" s="174"/>
      <c r="F11" s="17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row>
    <row r="12" spans="1:32" x14ac:dyDescent="0.2">
      <c r="A12" s="287">
        <f>ROWS(A$5:A12)</f>
        <v>8</v>
      </c>
      <c r="B12" s="135" t="s">
        <v>133</v>
      </c>
      <c r="C12" s="11"/>
      <c r="D12" s="289">
        <f>ROUND(SUM(D6:D11),2)</f>
        <v>0</v>
      </c>
      <c r="E12" s="289">
        <f>ROUND(SUM(E6:E11),2)</f>
        <v>0</v>
      </c>
      <c r="F12" s="508"/>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row>
    <row r="13" spans="1:32" x14ac:dyDescent="0.2">
      <c r="A13" s="287">
        <f>ROWS(A$5:A13)</f>
        <v>9</v>
      </c>
      <c r="B13" s="135" t="s">
        <v>134</v>
      </c>
      <c r="C13" s="11"/>
      <c r="D13" s="508"/>
      <c r="E13" s="508"/>
      <c r="F13" s="291">
        <f>ROUND(SUM(F6:F11),2)</f>
        <v>0</v>
      </c>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row>
    <row r="14" spans="1:32" x14ac:dyDescent="0.2">
      <c r="A14" s="287">
        <f>ROWS(A$5:A14)</f>
        <v>10</v>
      </c>
      <c r="B14" s="135" t="s">
        <v>76</v>
      </c>
      <c r="C14" s="11"/>
      <c r="D14" s="508"/>
      <c r="E14" s="508"/>
      <c r="F14" s="17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row>
    <row r="15" spans="1:32" ht="13.5" thickBot="1" x14ac:dyDescent="0.25">
      <c r="A15" s="287">
        <f>ROWS(A$5:A15)</f>
        <v>11</v>
      </c>
      <c r="B15" s="135" t="s">
        <v>77</v>
      </c>
      <c r="C15" s="11"/>
      <c r="D15" s="508"/>
      <c r="E15" s="508"/>
      <c r="F15" s="291">
        <f>IF(SUM(F13:F14)&lt;&gt;F38,"Budget Not Balanced",ROUND(SUM(F13:F14),2))</f>
        <v>0</v>
      </c>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row>
    <row r="16" spans="1:32" x14ac:dyDescent="0.2">
      <c r="A16" s="293">
        <f>ROWS(A$5:A16)</f>
        <v>12</v>
      </c>
      <c r="B16" s="294" t="s">
        <v>259</v>
      </c>
      <c r="C16" s="508"/>
      <c r="D16" s="508"/>
      <c r="E16" s="508"/>
      <c r="F16" s="508"/>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row>
    <row r="17" spans="1:32" x14ac:dyDescent="0.2">
      <c r="A17" s="295">
        <f>ROWS(A$5:A17)</f>
        <v>13</v>
      </c>
      <c r="B17" s="296" t="s">
        <v>78</v>
      </c>
      <c r="C17" s="13"/>
      <c r="D17" s="167"/>
      <c r="E17" s="167"/>
      <c r="F17" s="168"/>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row>
    <row r="18" spans="1:32" x14ac:dyDescent="0.2">
      <c r="A18" s="295">
        <f>ROWS(A$5:A18)</f>
        <v>14</v>
      </c>
      <c r="B18" s="296" t="s">
        <v>79</v>
      </c>
      <c r="C18" s="13"/>
      <c r="D18" s="167"/>
      <c r="E18" s="167"/>
      <c r="F18" s="168"/>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row>
    <row r="19" spans="1:32" x14ac:dyDescent="0.2">
      <c r="A19" s="295">
        <f>ROWS(A$5:A19)</f>
        <v>15</v>
      </c>
      <c r="B19" s="296" t="s">
        <v>165</v>
      </c>
      <c r="C19" s="13"/>
      <c r="D19" s="167"/>
      <c r="E19" s="167"/>
      <c r="F19" s="168"/>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row>
    <row r="20" spans="1:32" x14ac:dyDescent="0.2">
      <c r="A20" s="295">
        <f>ROWS(A$5:A20)</f>
        <v>16</v>
      </c>
      <c r="B20" s="296" t="s">
        <v>81</v>
      </c>
      <c r="C20" s="13"/>
      <c r="D20" s="297">
        <f>ROUND(SUM(D17:D19),2)</f>
        <v>0</v>
      </c>
      <c r="E20" s="297">
        <f>IF(SUM(E17:E19)&lt;&gt;D40,"Must = Col 1 Line 36",ROUND(SUM(E17:E19),2))</f>
        <v>0</v>
      </c>
      <c r="F20" s="298">
        <f>IF(SUM(F17:F19)&lt;&gt;E40,"Must = Col 2 Line 36",ROUND(SUM(F17:F19),2))</f>
        <v>0</v>
      </c>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row>
    <row r="21" spans="1:32" x14ac:dyDescent="0.2">
      <c r="A21" s="295">
        <f>ROWS(A$5:A21)</f>
        <v>17</v>
      </c>
      <c r="B21" s="299" t="s">
        <v>190</v>
      </c>
      <c r="C21" s="508"/>
      <c r="D21" s="508"/>
      <c r="E21" s="508"/>
      <c r="F21" s="508"/>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row>
    <row r="22" spans="1:32" x14ac:dyDescent="0.2">
      <c r="A22" s="295">
        <f>ROWS(A$5:A22)</f>
        <v>18</v>
      </c>
      <c r="B22" s="296" t="s">
        <v>83</v>
      </c>
      <c r="C22" s="299">
        <v>1115</v>
      </c>
      <c r="D22" s="176"/>
      <c r="E22" s="176"/>
      <c r="F22" s="177"/>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row>
    <row r="23" spans="1:32" x14ac:dyDescent="0.2">
      <c r="A23" s="295">
        <v>18</v>
      </c>
      <c r="B23" s="296" t="s">
        <v>91</v>
      </c>
      <c r="C23" s="299">
        <v>1510</v>
      </c>
      <c r="D23" s="176"/>
      <c r="E23" s="167"/>
      <c r="F23" s="168"/>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row>
    <row r="24" spans="1:32" x14ac:dyDescent="0.2">
      <c r="A24" s="295">
        <f>ROWS(A$5:A24)</f>
        <v>20</v>
      </c>
      <c r="B24" s="14"/>
      <c r="C24" s="13"/>
      <c r="D24" s="167"/>
      <c r="E24" s="167"/>
      <c r="F24" s="168"/>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row>
    <row r="25" spans="1:32" x14ac:dyDescent="0.2">
      <c r="A25" s="295">
        <f>ROWS(A$5:A25)</f>
        <v>21</v>
      </c>
      <c r="B25" s="299" t="s">
        <v>191</v>
      </c>
      <c r="C25" s="508"/>
      <c r="D25" s="508"/>
      <c r="E25" s="508"/>
      <c r="F25" s="508"/>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row>
    <row r="26" spans="1:32" x14ac:dyDescent="0.2">
      <c r="A26" s="295">
        <f>ROWS(A$5:A26)</f>
        <v>22</v>
      </c>
      <c r="B26" s="296" t="s">
        <v>102</v>
      </c>
      <c r="C26" s="299">
        <v>3130</v>
      </c>
      <c r="D26" s="167"/>
      <c r="E26" s="167"/>
      <c r="F26" s="508"/>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row>
    <row r="27" spans="1:32" x14ac:dyDescent="0.2">
      <c r="A27" s="295">
        <f>ROWS(A$5:A27)</f>
        <v>23</v>
      </c>
      <c r="B27" s="296" t="s">
        <v>166</v>
      </c>
      <c r="C27" s="299">
        <v>3180</v>
      </c>
      <c r="D27" s="167"/>
      <c r="E27" s="167"/>
      <c r="F27" s="168"/>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row>
    <row r="28" spans="1:32" x14ac:dyDescent="0.2">
      <c r="A28" s="295">
        <f>ROWS(A$5:A28)</f>
        <v>24</v>
      </c>
      <c r="B28" s="296"/>
      <c r="C28" s="299"/>
      <c r="D28" s="297"/>
      <c r="E28" s="297"/>
      <c r="F28" s="298"/>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row>
    <row r="29" spans="1:32" x14ac:dyDescent="0.2">
      <c r="A29" s="295">
        <f>ROWS(A$5:A29)</f>
        <v>25</v>
      </c>
      <c r="B29" s="14" t="s">
        <v>330</v>
      </c>
      <c r="C29" s="13">
        <v>3131</v>
      </c>
      <c r="D29" s="167"/>
      <c r="E29" s="167"/>
      <c r="F29" s="508"/>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row>
    <row r="30" spans="1:32" x14ac:dyDescent="0.2">
      <c r="A30" s="295">
        <f>ROWS(A$5:A30)</f>
        <v>26</v>
      </c>
      <c r="B30" s="299" t="s">
        <v>109</v>
      </c>
      <c r="C30" s="508"/>
      <c r="D30" s="508"/>
      <c r="E30" s="508"/>
      <c r="F30" s="508"/>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row>
    <row r="31" spans="1:32" x14ac:dyDescent="0.2">
      <c r="A31" s="295">
        <f>ROWS(A$5:A31)</f>
        <v>27</v>
      </c>
      <c r="B31" s="296" t="s">
        <v>185</v>
      </c>
      <c r="C31" s="299" t="s">
        <v>584</v>
      </c>
      <c r="D31" s="167"/>
      <c r="E31" s="167"/>
      <c r="F31" s="168"/>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row>
    <row r="32" spans="1:32" x14ac:dyDescent="0.2">
      <c r="A32" s="295">
        <f>ROWS(A$5:A32)</f>
        <v>28</v>
      </c>
      <c r="B32" s="299" t="s">
        <v>116</v>
      </c>
      <c r="C32" s="508"/>
      <c r="D32" s="508"/>
      <c r="E32" s="508"/>
      <c r="F32" s="508"/>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row>
    <row r="33" spans="1:32" x14ac:dyDescent="0.2">
      <c r="A33" s="295">
        <f>ROWS(A$5:A33)</f>
        <v>29</v>
      </c>
      <c r="B33" s="296" t="s">
        <v>306</v>
      </c>
      <c r="C33" s="299">
        <v>5301</v>
      </c>
      <c r="D33" s="167"/>
      <c r="E33" s="167"/>
      <c r="F33" s="168"/>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row>
    <row r="34" spans="1:32" x14ac:dyDescent="0.2">
      <c r="A34" s="295">
        <f>ROWS(A$5:A34)</f>
        <v>30</v>
      </c>
      <c r="B34" s="296" t="s">
        <v>118</v>
      </c>
      <c r="C34" s="299">
        <v>5400</v>
      </c>
      <c r="D34" s="167"/>
      <c r="E34" s="167"/>
      <c r="F34" s="168"/>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row>
    <row r="35" spans="1:32" x14ac:dyDescent="0.2">
      <c r="A35" s="295">
        <f>ROWS(A$5:A35)</f>
        <v>31</v>
      </c>
      <c r="B35" s="7" t="s">
        <v>123</v>
      </c>
      <c r="C35" s="13"/>
      <c r="D35" s="167"/>
      <c r="E35" s="167"/>
      <c r="F35" s="168"/>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row>
    <row r="36" spans="1:32" x14ac:dyDescent="0.2">
      <c r="A36" s="295">
        <f>ROWS(A$5:A36)</f>
        <v>32</v>
      </c>
      <c r="B36" s="296" t="s">
        <v>124</v>
      </c>
      <c r="C36" s="13"/>
      <c r="D36" s="248">
        <f>ROUND(SUM(D20:D35),2)</f>
        <v>0</v>
      </c>
      <c r="E36" s="248">
        <f>ROUND(SUM(E20:E35),2)</f>
        <v>0</v>
      </c>
      <c r="F36" s="249">
        <f>ROUND(SUM(F20:F35),2)</f>
        <v>0</v>
      </c>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row>
    <row r="37" spans="1:32" x14ac:dyDescent="0.2">
      <c r="A37" s="295">
        <f>ROWS(A$5:A37)</f>
        <v>33</v>
      </c>
      <c r="B37" s="296" t="s">
        <v>125</v>
      </c>
      <c r="C37" s="299">
        <v>1100</v>
      </c>
      <c r="D37" s="167"/>
      <c r="E37" s="167"/>
      <c r="F37" s="168"/>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row>
    <row r="38" spans="1:32" x14ac:dyDescent="0.2">
      <c r="A38" s="295">
        <f>ROWS(A$5:A38)</f>
        <v>34</v>
      </c>
      <c r="B38" s="296" t="s">
        <v>126</v>
      </c>
      <c r="C38" s="13"/>
      <c r="D38" s="248">
        <f>ROUND(SUM(D36:D37),2)</f>
        <v>0</v>
      </c>
      <c r="E38" s="248">
        <f>ROUND(SUM(E36:E37),2)</f>
        <v>0</v>
      </c>
      <c r="F38" s="249">
        <f>ROUND(SUM(F36:F37),2)</f>
        <v>0</v>
      </c>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row>
    <row r="39" spans="1:32" x14ac:dyDescent="0.2">
      <c r="A39" s="295">
        <f>ROWS(A$5:A39)</f>
        <v>35</v>
      </c>
      <c r="B39" s="296" t="s">
        <v>136</v>
      </c>
      <c r="C39" s="13"/>
      <c r="D39" s="248">
        <f>D12</f>
        <v>0</v>
      </c>
      <c r="E39" s="248">
        <f>E12</f>
        <v>0</v>
      </c>
      <c r="F39" s="508"/>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row>
    <row r="40" spans="1:32" ht="13.5" thickBot="1" x14ac:dyDescent="0.25">
      <c r="A40" s="300">
        <f>ROWS(A$5:A40)</f>
        <v>36</v>
      </c>
      <c r="B40" s="301" t="s">
        <v>128</v>
      </c>
      <c r="C40" s="15"/>
      <c r="D40" s="302">
        <f>ROUND(D38-D39,2)</f>
        <v>0</v>
      </c>
      <c r="E40" s="302">
        <f>ROUND(E38-E39,2)</f>
        <v>0</v>
      </c>
      <c r="F40" s="508"/>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row>
    <row r="41" spans="1:32" ht="13.5" thickBot="1" x14ac:dyDescent="0.25">
      <c r="A41" s="122"/>
      <c r="B41" s="122"/>
      <c r="C41" s="122"/>
      <c r="D41" s="303"/>
      <c r="E41" s="303"/>
      <c r="F41" s="324" t="s">
        <v>129</v>
      </c>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row>
    <row r="42" spans="1:32" x14ac:dyDescent="0.2">
      <c r="B42" s="122"/>
      <c r="C42" s="122" t="s">
        <v>168</v>
      </c>
      <c r="D42" s="303"/>
      <c r="E42" s="303"/>
      <c r="F42" s="282">
        <f>F37</f>
        <v>0</v>
      </c>
      <c r="G42" s="145"/>
      <c r="H42" s="145"/>
      <c r="I42" s="781" t="s">
        <v>464</v>
      </c>
      <c r="J42" s="781"/>
      <c r="K42" s="781"/>
      <c r="L42" s="781"/>
      <c r="M42" s="781"/>
      <c r="N42" s="781"/>
      <c r="O42" s="781"/>
      <c r="P42" s="781"/>
      <c r="Q42" s="781"/>
      <c r="R42" s="145"/>
      <c r="S42" s="145"/>
      <c r="T42" s="145"/>
      <c r="U42" s="145"/>
      <c r="V42" s="145"/>
      <c r="W42" s="145"/>
      <c r="X42" s="145"/>
      <c r="Y42" s="145"/>
      <c r="Z42" s="145"/>
      <c r="AA42" s="145"/>
      <c r="AB42" s="145"/>
      <c r="AC42" s="145"/>
      <c r="AD42" s="145"/>
      <c r="AE42" s="145"/>
      <c r="AF42" s="145"/>
    </row>
    <row r="43" spans="1:32" x14ac:dyDescent="0.2">
      <c r="B43" s="122"/>
      <c r="C43" s="122" t="s">
        <v>318</v>
      </c>
      <c r="D43" s="303"/>
      <c r="E43" s="303"/>
      <c r="F43" s="372">
        <f>ROUND((F42*0.01)*1.0101,0)</f>
        <v>0</v>
      </c>
      <c r="G43" s="145"/>
      <c r="H43" s="145"/>
      <c r="I43" s="781"/>
      <c r="J43" s="781"/>
      <c r="K43" s="781"/>
      <c r="L43" s="781"/>
      <c r="M43" s="781"/>
      <c r="N43" s="781"/>
      <c r="O43" s="781"/>
      <c r="P43" s="781"/>
      <c r="Q43" s="781"/>
      <c r="R43" s="145"/>
      <c r="S43" s="145"/>
      <c r="T43" s="145"/>
      <c r="U43" s="145"/>
      <c r="V43" s="145"/>
      <c r="W43" s="145"/>
      <c r="X43" s="145"/>
      <c r="Y43" s="145"/>
      <c r="Z43" s="145"/>
      <c r="AA43" s="145"/>
      <c r="AB43" s="145"/>
      <c r="AC43" s="145"/>
      <c r="AD43" s="145"/>
      <c r="AE43" s="145"/>
      <c r="AF43" s="145"/>
    </row>
    <row r="44" spans="1:32" ht="13.5" thickBot="1" x14ac:dyDescent="0.25">
      <c r="B44" s="122"/>
      <c r="C44" s="122" t="s">
        <v>547</v>
      </c>
      <c r="D44" s="303"/>
      <c r="E44" s="303"/>
      <c r="F44" s="283">
        <f>ROUND(SUM(F42:F43),2)</f>
        <v>0</v>
      </c>
      <c r="G44" s="145"/>
      <c r="H44" s="145"/>
      <c r="I44" s="781"/>
      <c r="J44" s="781"/>
      <c r="K44" s="781"/>
      <c r="L44" s="781"/>
      <c r="M44" s="781"/>
      <c r="N44" s="781"/>
      <c r="O44" s="781"/>
      <c r="P44" s="781"/>
      <c r="Q44" s="781"/>
      <c r="R44" s="145"/>
      <c r="S44" s="145"/>
      <c r="T44" s="145"/>
      <c r="U44" s="145"/>
      <c r="V44" s="145"/>
      <c r="W44" s="145"/>
      <c r="X44" s="145"/>
      <c r="Y44" s="145"/>
      <c r="Z44" s="145"/>
      <c r="AA44" s="145"/>
      <c r="AB44" s="145"/>
      <c r="AC44" s="145"/>
      <c r="AD44" s="145"/>
      <c r="AE44" s="145"/>
      <c r="AF44" s="145"/>
    </row>
    <row r="45" spans="1:32" ht="6" customHeight="1" x14ac:dyDescent="0.2">
      <c r="A45" s="122"/>
      <c r="B45" s="122"/>
      <c r="C45" s="122"/>
      <c r="D45" s="303"/>
      <c r="E45" s="303"/>
      <c r="F45" s="303"/>
      <c r="G45" s="145"/>
      <c r="H45" s="145"/>
      <c r="I45" s="781"/>
      <c r="J45" s="781"/>
      <c r="K45" s="781"/>
      <c r="L45" s="781"/>
      <c r="M45" s="781"/>
      <c r="N45" s="781"/>
      <c r="O45" s="781"/>
      <c r="P45" s="781"/>
      <c r="Q45" s="781"/>
      <c r="R45" s="145"/>
      <c r="S45" s="145"/>
      <c r="T45" s="145"/>
      <c r="U45" s="145"/>
      <c r="V45" s="145"/>
      <c r="W45" s="145"/>
      <c r="X45" s="145"/>
      <c r="Y45" s="145"/>
      <c r="Z45" s="145"/>
      <c r="AA45" s="145"/>
      <c r="AB45" s="145"/>
      <c r="AC45" s="145"/>
      <c r="AD45" s="145"/>
      <c r="AE45" s="145"/>
      <c r="AF45" s="145"/>
    </row>
    <row r="46" spans="1:32" x14ac:dyDescent="0.2">
      <c r="A46" s="304" t="s">
        <v>169</v>
      </c>
      <c r="B46" s="122"/>
      <c r="C46" s="122"/>
      <c r="D46" s="303"/>
      <c r="E46" s="303"/>
      <c r="F46" s="303"/>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row>
    <row r="47" spans="1:32" hidden="1" x14ac:dyDescent="0.2">
      <c r="A47" s="122" t="s">
        <v>138</v>
      </c>
      <c r="B47" s="122"/>
      <c r="C47" s="122"/>
      <c r="D47" s="303"/>
      <c r="E47" s="303"/>
      <c r="F47" s="306" t="s">
        <v>192</v>
      </c>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row>
    <row r="48" spans="1:32" s="145" customFormat="1" x14ac:dyDescent="0.2">
      <c r="D48" s="518"/>
      <c r="E48" s="518"/>
      <c r="F48" s="518"/>
    </row>
    <row r="49" spans="4:6" s="145" customFormat="1" x14ac:dyDescent="0.2">
      <c r="D49" s="518"/>
      <c r="E49" s="518"/>
      <c r="F49" s="518"/>
    </row>
    <row r="50" spans="4:6" s="145" customFormat="1" x14ac:dyDescent="0.2">
      <c r="D50" s="518"/>
      <c r="E50" s="518"/>
      <c r="F50" s="518"/>
    </row>
    <row r="51" spans="4:6" s="145" customFormat="1" x14ac:dyDescent="0.2">
      <c r="D51" s="518"/>
      <c r="E51" s="518"/>
      <c r="F51" s="518"/>
    </row>
    <row r="52" spans="4:6" s="145" customFormat="1" x14ac:dyDescent="0.2">
      <c r="D52" s="518"/>
      <c r="E52" s="518"/>
      <c r="F52" s="518"/>
    </row>
    <row r="53" spans="4:6" s="145" customFormat="1" x14ac:dyDescent="0.2">
      <c r="D53" s="518"/>
      <c r="E53" s="518"/>
      <c r="F53" s="518"/>
    </row>
    <row r="54" spans="4:6" s="145" customFormat="1" x14ac:dyDescent="0.2">
      <c r="D54" s="518"/>
      <c r="E54" s="518"/>
      <c r="F54" s="518"/>
    </row>
    <row r="55" spans="4:6" s="145" customFormat="1" x14ac:dyDescent="0.2">
      <c r="D55" s="518"/>
      <c r="E55" s="518"/>
      <c r="F55" s="518"/>
    </row>
    <row r="56" spans="4:6" s="145" customFormat="1" x14ac:dyDescent="0.2">
      <c r="D56" s="518"/>
      <c r="E56" s="518"/>
      <c r="F56" s="518"/>
    </row>
    <row r="57" spans="4:6" s="145" customFormat="1" x14ac:dyDescent="0.2">
      <c r="D57" s="518"/>
      <c r="E57" s="518"/>
      <c r="F57" s="518"/>
    </row>
    <row r="58" spans="4:6" s="145" customFormat="1" x14ac:dyDescent="0.2">
      <c r="D58" s="518"/>
      <c r="E58" s="518"/>
      <c r="F58" s="518"/>
    </row>
    <row r="59" spans="4:6" s="145" customFormat="1" x14ac:dyDescent="0.2">
      <c r="D59" s="518"/>
      <c r="E59" s="518"/>
      <c r="F59" s="518"/>
    </row>
    <row r="60" spans="4:6" s="145" customFormat="1" x14ac:dyDescent="0.2">
      <c r="D60" s="518"/>
      <c r="E60" s="518"/>
      <c r="F60" s="518"/>
    </row>
    <row r="61" spans="4:6" s="145" customFormat="1" x14ac:dyDescent="0.2">
      <c r="D61" s="518"/>
      <c r="E61" s="518"/>
      <c r="F61" s="518"/>
    </row>
    <row r="62" spans="4:6" s="145" customFormat="1" x14ac:dyDescent="0.2">
      <c r="D62" s="518"/>
      <c r="E62" s="518"/>
      <c r="F62" s="518"/>
    </row>
    <row r="63" spans="4:6" s="145" customFormat="1" x14ac:dyDescent="0.2">
      <c r="D63" s="518"/>
      <c r="E63" s="518"/>
      <c r="F63" s="518"/>
    </row>
    <row r="64" spans="4:6" s="145" customFormat="1" x14ac:dyDescent="0.2">
      <c r="D64" s="518"/>
      <c r="E64" s="518"/>
      <c r="F64" s="518"/>
    </row>
    <row r="65" spans="4:6" s="145" customFormat="1" x14ac:dyDescent="0.2">
      <c r="D65" s="518"/>
      <c r="E65" s="518"/>
      <c r="F65" s="518"/>
    </row>
    <row r="66" spans="4:6" s="145" customFormat="1" x14ac:dyDescent="0.2">
      <c r="D66" s="518"/>
      <c r="E66" s="518"/>
      <c r="F66" s="518"/>
    </row>
    <row r="67" spans="4:6" s="145" customFormat="1" x14ac:dyDescent="0.2">
      <c r="D67" s="518"/>
      <c r="E67" s="518"/>
      <c r="F67" s="518"/>
    </row>
    <row r="68" spans="4:6" s="145" customFormat="1" x14ac:dyDescent="0.2">
      <c r="D68" s="518"/>
      <c r="E68" s="518"/>
      <c r="F68" s="518"/>
    </row>
    <row r="69" spans="4:6" s="145" customFormat="1" x14ac:dyDescent="0.2">
      <c r="D69" s="518"/>
      <c r="E69" s="518"/>
      <c r="F69" s="518"/>
    </row>
    <row r="70" spans="4:6" s="145" customFormat="1" x14ac:dyDescent="0.2">
      <c r="D70" s="518"/>
      <c r="E70" s="518"/>
      <c r="F70" s="518"/>
    </row>
    <row r="71" spans="4:6" s="145" customFormat="1" x14ac:dyDescent="0.2">
      <c r="D71" s="518"/>
      <c r="E71" s="518"/>
      <c r="F71" s="518"/>
    </row>
    <row r="72" spans="4:6" s="145" customFormat="1" x14ac:dyDescent="0.2">
      <c r="D72" s="518"/>
      <c r="E72" s="518"/>
      <c r="F72" s="518"/>
    </row>
    <row r="73" spans="4:6" s="145" customFormat="1" x14ac:dyDescent="0.2">
      <c r="D73" s="518"/>
      <c r="E73" s="518"/>
      <c r="F73" s="518"/>
    </row>
    <row r="74" spans="4:6" s="145" customFormat="1" x14ac:dyDescent="0.2">
      <c r="D74" s="518"/>
      <c r="E74" s="518"/>
      <c r="F74" s="518"/>
    </row>
    <row r="75" spans="4:6" s="145" customFormat="1" x14ac:dyDescent="0.2">
      <c r="D75" s="518"/>
      <c r="E75" s="518"/>
      <c r="F75" s="518"/>
    </row>
    <row r="76" spans="4:6" s="145" customFormat="1" x14ac:dyDescent="0.2">
      <c r="D76" s="518"/>
      <c r="E76" s="518"/>
      <c r="F76" s="518"/>
    </row>
    <row r="77" spans="4:6" s="145" customFormat="1" x14ac:dyDescent="0.2">
      <c r="D77" s="518"/>
      <c r="E77" s="518"/>
      <c r="F77" s="518"/>
    </row>
    <row r="78" spans="4:6" s="145" customFormat="1" x14ac:dyDescent="0.2">
      <c r="D78" s="518"/>
      <c r="E78" s="518"/>
      <c r="F78" s="518"/>
    </row>
    <row r="79" spans="4:6" s="145" customFormat="1" x14ac:dyDescent="0.2">
      <c r="D79" s="518"/>
      <c r="E79" s="518"/>
      <c r="F79" s="518"/>
    </row>
    <row r="80" spans="4:6" s="145" customFormat="1" x14ac:dyDescent="0.2">
      <c r="D80" s="518"/>
      <c r="E80" s="518"/>
      <c r="F80" s="518"/>
    </row>
    <row r="81" spans="4:6" s="145" customFormat="1" x14ac:dyDescent="0.2">
      <c r="D81" s="518"/>
      <c r="E81" s="518"/>
      <c r="F81" s="518"/>
    </row>
    <row r="82" spans="4:6" s="145" customFormat="1" x14ac:dyDescent="0.2">
      <c r="D82" s="518"/>
      <c r="E82" s="518"/>
      <c r="F82" s="518"/>
    </row>
    <row r="83" spans="4:6" s="145" customFormat="1" x14ac:dyDescent="0.2">
      <c r="D83" s="518"/>
      <c r="E83" s="518"/>
      <c r="F83" s="518"/>
    </row>
    <row r="84" spans="4:6" s="145" customFormat="1" x14ac:dyDescent="0.2">
      <c r="D84" s="518"/>
      <c r="E84" s="518"/>
      <c r="F84" s="518"/>
    </row>
    <row r="85" spans="4:6" s="145" customFormat="1" x14ac:dyDescent="0.2">
      <c r="D85" s="518"/>
      <c r="E85" s="518"/>
      <c r="F85" s="518"/>
    </row>
    <row r="86" spans="4:6" s="145" customFormat="1" x14ac:dyDescent="0.2">
      <c r="D86" s="518"/>
      <c r="E86" s="518"/>
      <c r="F86" s="518"/>
    </row>
    <row r="87" spans="4:6" s="145" customFormat="1" x14ac:dyDescent="0.2">
      <c r="D87" s="518"/>
      <c r="E87" s="518"/>
      <c r="F87" s="518"/>
    </row>
    <row r="88" spans="4:6" s="145" customFormat="1" x14ac:dyDescent="0.2">
      <c r="D88" s="518"/>
      <c r="E88" s="518"/>
      <c r="F88" s="518"/>
    </row>
    <row r="89" spans="4:6" s="145" customFormat="1" x14ac:dyDescent="0.2">
      <c r="D89" s="518"/>
      <c r="E89" s="518"/>
      <c r="F89" s="518"/>
    </row>
    <row r="90" spans="4:6" s="145" customFormat="1" x14ac:dyDescent="0.2">
      <c r="D90" s="518"/>
      <c r="E90" s="518"/>
      <c r="F90" s="518"/>
    </row>
    <row r="91" spans="4:6" s="145" customFormat="1" x14ac:dyDescent="0.2">
      <c r="D91" s="518"/>
      <c r="E91" s="518"/>
      <c r="F91" s="518"/>
    </row>
    <row r="92" spans="4:6" s="145" customFormat="1" x14ac:dyDescent="0.2">
      <c r="D92" s="518"/>
      <c r="E92" s="518"/>
      <c r="F92" s="518"/>
    </row>
    <row r="93" spans="4:6" s="145" customFormat="1" x14ac:dyDescent="0.2">
      <c r="D93" s="518"/>
      <c r="E93" s="518"/>
      <c r="F93" s="518"/>
    </row>
    <row r="94" spans="4:6" s="145" customFormat="1" x14ac:dyDescent="0.2">
      <c r="D94" s="518"/>
      <c r="E94" s="518"/>
      <c r="F94" s="518"/>
    </row>
    <row r="95" spans="4:6" s="145" customFormat="1" x14ac:dyDescent="0.2">
      <c r="D95" s="518"/>
      <c r="E95" s="518"/>
      <c r="F95" s="518"/>
    </row>
    <row r="96" spans="4:6" s="145" customFormat="1" x14ac:dyDescent="0.2">
      <c r="D96" s="518"/>
      <c r="E96" s="518"/>
      <c r="F96" s="518"/>
    </row>
    <row r="97" spans="4:6" s="145" customFormat="1" x14ac:dyDescent="0.2">
      <c r="D97" s="518"/>
      <c r="E97" s="518"/>
      <c r="F97" s="518"/>
    </row>
    <row r="98" spans="4:6" s="145" customFormat="1" x14ac:dyDescent="0.2">
      <c r="D98" s="518"/>
      <c r="E98" s="518"/>
      <c r="F98" s="518"/>
    </row>
    <row r="99" spans="4:6" s="145" customFormat="1" x14ac:dyDescent="0.2">
      <c r="D99" s="518"/>
      <c r="E99" s="518"/>
      <c r="F99" s="518"/>
    </row>
    <row r="100" spans="4:6" s="145" customFormat="1" x14ac:dyDescent="0.2">
      <c r="D100" s="518"/>
      <c r="E100" s="518"/>
      <c r="F100" s="518"/>
    </row>
    <row r="101" spans="4:6" s="145" customFormat="1" x14ac:dyDescent="0.2">
      <c r="D101" s="518"/>
      <c r="E101" s="518"/>
      <c r="F101" s="518"/>
    </row>
    <row r="102" spans="4:6" s="145" customFormat="1" x14ac:dyDescent="0.2">
      <c r="D102" s="518"/>
      <c r="E102" s="518"/>
      <c r="F102" s="518"/>
    </row>
    <row r="103" spans="4:6" s="145" customFormat="1" x14ac:dyDescent="0.2">
      <c r="D103" s="518"/>
      <c r="E103" s="518"/>
      <c r="F103" s="518"/>
    </row>
    <row r="104" spans="4:6" s="145" customFormat="1" x14ac:dyDescent="0.2">
      <c r="D104" s="518"/>
      <c r="E104" s="518"/>
      <c r="F104" s="518"/>
    </row>
    <row r="105" spans="4:6" s="145" customFormat="1" x14ac:dyDescent="0.2">
      <c r="D105" s="518"/>
      <c r="E105" s="518"/>
      <c r="F105" s="518"/>
    </row>
    <row r="106" spans="4:6" s="145" customFormat="1" x14ac:dyDescent="0.2">
      <c r="D106" s="518"/>
      <c r="E106" s="518"/>
      <c r="F106" s="518"/>
    </row>
    <row r="107" spans="4:6" s="145" customFormat="1" x14ac:dyDescent="0.2">
      <c r="D107" s="518"/>
      <c r="E107" s="518"/>
      <c r="F107" s="518"/>
    </row>
    <row r="108" spans="4:6" s="145" customFormat="1" x14ac:dyDescent="0.2">
      <c r="D108" s="518"/>
      <c r="E108" s="518"/>
      <c r="F108" s="518"/>
    </row>
    <row r="109" spans="4:6" s="145" customFormat="1" x14ac:dyDescent="0.2">
      <c r="D109" s="518"/>
      <c r="E109" s="518"/>
      <c r="F109" s="518"/>
    </row>
    <row r="110" spans="4:6" s="145" customFormat="1" x14ac:dyDescent="0.2">
      <c r="D110" s="518"/>
      <c r="E110" s="518"/>
      <c r="F110" s="518"/>
    </row>
    <row r="111" spans="4:6" s="145" customFormat="1" x14ac:dyDescent="0.2">
      <c r="D111" s="518"/>
      <c r="E111" s="518"/>
      <c r="F111" s="518"/>
    </row>
    <row r="112" spans="4:6" s="145" customFormat="1" x14ac:dyDescent="0.2">
      <c r="D112" s="518"/>
      <c r="E112" s="518"/>
      <c r="F112" s="518"/>
    </row>
    <row r="113" spans="4:6" s="145" customFormat="1" x14ac:dyDescent="0.2">
      <c r="D113" s="518"/>
      <c r="E113" s="518"/>
      <c r="F113" s="518"/>
    </row>
    <row r="114" spans="4:6" s="145" customFormat="1" x14ac:dyDescent="0.2">
      <c r="D114" s="518"/>
      <c r="E114" s="518"/>
      <c r="F114" s="518"/>
    </row>
    <row r="115" spans="4:6" s="145" customFormat="1" x14ac:dyDescent="0.2">
      <c r="D115" s="518"/>
      <c r="E115" s="518"/>
      <c r="F115" s="518"/>
    </row>
    <row r="116" spans="4:6" s="145" customFormat="1" x14ac:dyDescent="0.2">
      <c r="D116" s="518"/>
      <c r="E116" s="518"/>
      <c r="F116" s="518"/>
    </row>
    <row r="117" spans="4:6" s="145" customFormat="1" x14ac:dyDescent="0.2">
      <c r="D117" s="518"/>
      <c r="E117" s="518"/>
      <c r="F117" s="518"/>
    </row>
    <row r="118" spans="4:6" s="145" customFormat="1" x14ac:dyDescent="0.2">
      <c r="D118" s="518"/>
      <c r="E118" s="518"/>
      <c r="F118" s="518"/>
    </row>
    <row r="119" spans="4:6" s="145" customFormat="1" x14ac:dyDescent="0.2">
      <c r="D119" s="518"/>
      <c r="E119" s="518"/>
      <c r="F119" s="518"/>
    </row>
    <row r="120" spans="4:6" s="145" customFormat="1" x14ac:dyDescent="0.2">
      <c r="D120" s="518"/>
      <c r="E120" s="518"/>
      <c r="F120" s="518"/>
    </row>
    <row r="121" spans="4:6" s="145" customFormat="1" x14ac:dyDescent="0.2">
      <c r="D121" s="518"/>
      <c r="E121" s="518"/>
      <c r="F121" s="518"/>
    </row>
    <row r="122" spans="4:6" s="145" customFormat="1" x14ac:dyDescent="0.2">
      <c r="D122" s="518"/>
      <c r="E122" s="518"/>
      <c r="F122" s="518"/>
    </row>
    <row r="123" spans="4:6" s="145" customFormat="1" x14ac:dyDescent="0.2">
      <c r="D123" s="518"/>
      <c r="E123" s="518"/>
      <c r="F123" s="518"/>
    </row>
    <row r="124" spans="4:6" s="145" customFormat="1" x14ac:dyDescent="0.2">
      <c r="D124" s="518"/>
      <c r="E124" s="518"/>
      <c r="F124" s="518"/>
    </row>
    <row r="125" spans="4:6" s="145" customFormat="1" x14ac:dyDescent="0.2">
      <c r="D125" s="518"/>
      <c r="E125" s="518"/>
      <c r="F125" s="518"/>
    </row>
    <row r="126" spans="4:6" s="145" customFormat="1" x14ac:dyDescent="0.2">
      <c r="D126" s="518"/>
      <c r="E126" s="518"/>
      <c r="F126" s="518"/>
    </row>
    <row r="127" spans="4:6" s="145" customFormat="1" x14ac:dyDescent="0.2">
      <c r="D127" s="518"/>
      <c r="E127" s="518"/>
      <c r="F127" s="518"/>
    </row>
    <row r="128" spans="4:6" s="145" customFormat="1" x14ac:dyDescent="0.2">
      <c r="D128" s="518"/>
      <c r="E128" s="518"/>
      <c r="F128" s="518"/>
    </row>
    <row r="129" spans="4:6" s="145" customFormat="1" x14ac:dyDescent="0.2">
      <c r="D129" s="518"/>
      <c r="E129" s="518"/>
      <c r="F129" s="518"/>
    </row>
    <row r="130" spans="4:6" s="145" customFormat="1" x14ac:dyDescent="0.2">
      <c r="D130" s="518"/>
      <c r="E130" s="518"/>
      <c r="F130" s="518"/>
    </row>
    <row r="131" spans="4:6" s="145" customFormat="1" x14ac:dyDescent="0.2">
      <c r="D131" s="518"/>
      <c r="E131" s="518"/>
      <c r="F131" s="518"/>
    </row>
    <row r="132" spans="4:6" s="145" customFormat="1" x14ac:dyDescent="0.2">
      <c r="D132" s="518"/>
      <c r="E132" s="518"/>
      <c r="F132" s="518"/>
    </row>
    <row r="133" spans="4:6" s="145" customFormat="1" x14ac:dyDescent="0.2">
      <c r="D133" s="518"/>
      <c r="E133" s="518"/>
      <c r="F133" s="518"/>
    </row>
    <row r="134" spans="4:6" s="145" customFormat="1" x14ac:dyDescent="0.2">
      <c r="D134" s="518"/>
      <c r="E134" s="518"/>
      <c r="F134" s="518"/>
    </row>
    <row r="135" spans="4:6" s="145" customFormat="1" x14ac:dyDescent="0.2">
      <c r="D135" s="518"/>
      <c r="E135" s="518"/>
      <c r="F135" s="518"/>
    </row>
    <row r="136" spans="4:6" s="145" customFormat="1" x14ac:dyDescent="0.2">
      <c r="D136" s="518"/>
      <c r="E136" s="518"/>
      <c r="F136" s="518"/>
    </row>
    <row r="137" spans="4:6" s="145" customFormat="1" x14ac:dyDescent="0.2">
      <c r="D137" s="518"/>
      <c r="E137" s="518"/>
      <c r="F137" s="518"/>
    </row>
    <row r="138" spans="4:6" s="145" customFormat="1" x14ac:dyDescent="0.2">
      <c r="D138" s="518"/>
      <c r="E138" s="518"/>
      <c r="F138" s="518"/>
    </row>
    <row r="139" spans="4:6" s="145" customFormat="1" x14ac:dyDescent="0.2">
      <c r="D139" s="518"/>
      <c r="E139" s="518"/>
      <c r="F139" s="518"/>
    </row>
    <row r="140" spans="4:6" s="145" customFormat="1" x14ac:dyDescent="0.2">
      <c r="D140" s="518"/>
      <c r="E140" s="518"/>
      <c r="F140" s="518"/>
    </row>
    <row r="141" spans="4:6" s="145" customFormat="1" x14ac:dyDescent="0.2">
      <c r="D141" s="518"/>
      <c r="E141" s="518"/>
      <c r="F141" s="518"/>
    </row>
    <row r="142" spans="4:6" s="145" customFormat="1" x14ac:dyDescent="0.2"/>
    <row r="143" spans="4:6" s="145" customFormat="1" x14ac:dyDescent="0.2"/>
    <row r="144" spans="4:6" s="145" customFormat="1" x14ac:dyDescent="0.2"/>
    <row r="145" s="145" customFormat="1" x14ac:dyDescent="0.2"/>
    <row r="146" s="145" customFormat="1" x14ac:dyDescent="0.2"/>
    <row r="147" s="145" customFormat="1" x14ac:dyDescent="0.2"/>
    <row r="148" s="145" customFormat="1" x14ac:dyDescent="0.2"/>
    <row r="149" s="145" customFormat="1" x14ac:dyDescent="0.2"/>
    <row r="150" s="145" customFormat="1" x14ac:dyDescent="0.2"/>
    <row r="151" s="145" customFormat="1" x14ac:dyDescent="0.2"/>
    <row r="152" s="145" customFormat="1" x14ac:dyDescent="0.2"/>
    <row r="153" s="145" customFormat="1" x14ac:dyDescent="0.2"/>
    <row r="154" s="145" customFormat="1" x14ac:dyDescent="0.2"/>
    <row r="155" s="145" customFormat="1" x14ac:dyDescent="0.2"/>
    <row r="156" s="145" customFormat="1" x14ac:dyDescent="0.2"/>
    <row r="157" s="145" customFormat="1" x14ac:dyDescent="0.2"/>
    <row r="158" s="145" customFormat="1" x14ac:dyDescent="0.2"/>
    <row r="159" s="145" customFormat="1" x14ac:dyDescent="0.2"/>
    <row r="160" s="145" customFormat="1" x14ac:dyDescent="0.2"/>
    <row r="161" s="145" customFormat="1" x14ac:dyDescent="0.2"/>
    <row r="162" s="145" customFormat="1" x14ac:dyDescent="0.2"/>
    <row r="163" s="145" customFormat="1" x14ac:dyDescent="0.2"/>
    <row r="164" s="145" customFormat="1" x14ac:dyDescent="0.2"/>
    <row r="165" s="145" customFormat="1" x14ac:dyDescent="0.2"/>
    <row r="166" s="145" customFormat="1" x14ac:dyDescent="0.2"/>
    <row r="167" s="145" customFormat="1" x14ac:dyDescent="0.2"/>
    <row r="168" s="145" customFormat="1" x14ac:dyDescent="0.2"/>
    <row r="169" s="145" customFormat="1" x14ac:dyDescent="0.2"/>
    <row r="170" s="145" customFormat="1" x14ac:dyDescent="0.2"/>
    <row r="171" s="145" customFormat="1" x14ac:dyDescent="0.2"/>
    <row r="172" s="145" customFormat="1" x14ac:dyDescent="0.2"/>
    <row r="173" s="145" customFormat="1" x14ac:dyDescent="0.2"/>
    <row r="174" s="145" customFormat="1" x14ac:dyDescent="0.2"/>
    <row r="175" s="145" customFormat="1" x14ac:dyDescent="0.2"/>
    <row r="176" s="145" customFormat="1" x14ac:dyDescent="0.2"/>
    <row r="177" s="145" customFormat="1" x14ac:dyDescent="0.2"/>
    <row r="178" s="145" customFormat="1" x14ac:dyDescent="0.2"/>
    <row r="179" s="145" customFormat="1" x14ac:dyDescent="0.2"/>
    <row r="180" s="145" customFormat="1" x14ac:dyDescent="0.2"/>
    <row r="181" s="145" customFormat="1" x14ac:dyDescent="0.2"/>
    <row r="182" s="145" customFormat="1" x14ac:dyDescent="0.2"/>
    <row r="183" s="145" customFormat="1" x14ac:dyDescent="0.2"/>
    <row r="184" s="145" customFormat="1" x14ac:dyDescent="0.2"/>
    <row r="185" s="145" customFormat="1" x14ac:dyDescent="0.2"/>
    <row r="186" s="145" customFormat="1" x14ac:dyDescent="0.2"/>
    <row r="187" s="145" customFormat="1" x14ac:dyDescent="0.2"/>
    <row r="188" s="145" customFormat="1" x14ac:dyDescent="0.2"/>
    <row r="189" s="145" customFormat="1" x14ac:dyDescent="0.2"/>
    <row r="190" s="145" customFormat="1" x14ac:dyDescent="0.2"/>
    <row r="191" s="145" customFormat="1" x14ac:dyDescent="0.2"/>
    <row r="192" s="145" customFormat="1" x14ac:dyDescent="0.2"/>
    <row r="193" s="145" customFormat="1" x14ac:dyDescent="0.2"/>
  </sheetData>
  <sheetProtection sheet="1" objects="1" scenarios="1"/>
  <mergeCells count="7">
    <mergeCell ref="I42:Q45"/>
    <mergeCell ref="F3:F4"/>
    <mergeCell ref="C3:C4"/>
    <mergeCell ref="A3:A4"/>
    <mergeCell ref="B3:B4"/>
    <mergeCell ref="D3:D4"/>
    <mergeCell ref="E3:E4"/>
  </mergeCells>
  <phoneticPr fontId="15" type="noConversion"/>
  <printOptions horizontalCentered="1"/>
  <pageMargins left="0.25" right="0.25" top="0.35" bottom="0.4" header="0.5" footer="0.25"/>
  <pageSetup scale="96" orientation="landscape" r:id="rId1"/>
  <headerFooter alignWithMargins="0">
    <oddFooter>&amp;R&amp;"Arial,Bold"Qualified Capital Purpose Undertaking Fund</oddFooter>
  </headerFooter>
  <customProperties>
    <customPr name="OrphanNamesChecke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F563"/>
  <sheetViews>
    <sheetView workbookViewId="0">
      <selection activeCell="A3" sqref="A3:D4"/>
    </sheetView>
  </sheetViews>
  <sheetFormatPr defaultColWidth="9.140625" defaultRowHeight="12.75" x14ac:dyDescent="0.2"/>
  <cols>
    <col min="1" max="1" width="4.5703125" style="125" customWidth="1"/>
    <col min="2" max="2" width="53" style="125" customWidth="1"/>
    <col min="3" max="3" width="10.5703125" style="125" customWidth="1"/>
    <col min="4" max="6" width="21.5703125" style="125" customWidth="1"/>
    <col min="7" max="16384" width="9.140625" style="125"/>
  </cols>
  <sheetData>
    <row r="1" spans="1:32" ht="13.5" thickBot="1" x14ac:dyDescent="0.25">
      <c r="A1" s="285" t="s">
        <v>13</v>
      </c>
      <c r="B1" s="285"/>
      <c r="C1" s="285"/>
      <c r="D1" s="285"/>
      <c r="E1" s="241" t="s">
        <v>205</v>
      </c>
      <c r="F1" s="286" t="str">
        <f>'Basic Data Input'!B7</f>
        <v>__-____</v>
      </c>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row>
    <row r="2" spans="1:32" ht="6" customHeight="1" thickBot="1" x14ac:dyDescent="0.25">
      <c r="A2" s="122"/>
      <c r="B2" s="122"/>
      <c r="C2" s="122"/>
      <c r="D2" s="122"/>
      <c r="E2" s="122"/>
      <c r="F2" s="122"/>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row>
    <row r="3" spans="1:32" ht="18" customHeight="1" x14ac:dyDescent="0.2">
      <c r="A3" s="899" t="s">
        <v>44</v>
      </c>
      <c r="B3" s="909" t="s">
        <v>193</v>
      </c>
      <c r="C3" s="903" t="s">
        <v>268</v>
      </c>
      <c r="D3" s="897" t="s">
        <v>761</v>
      </c>
      <c r="E3" s="897" t="s">
        <v>762</v>
      </c>
      <c r="F3" s="895" t="s">
        <v>763</v>
      </c>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row>
    <row r="4" spans="1:32" ht="18" customHeight="1" thickBot="1" x14ac:dyDescent="0.25">
      <c r="A4" s="900"/>
      <c r="B4" s="910"/>
      <c r="C4" s="904"/>
      <c r="D4" s="898"/>
      <c r="E4" s="898"/>
      <c r="F4" s="896"/>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row>
    <row r="5" spans="1:32" x14ac:dyDescent="0.2">
      <c r="A5" s="287">
        <f>ROWS(A$5:A5)</f>
        <v>1</v>
      </c>
      <c r="B5" s="288" t="s">
        <v>194</v>
      </c>
      <c r="C5" s="507"/>
      <c r="D5" s="508"/>
      <c r="E5" s="508"/>
      <c r="F5" s="509"/>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row>
    <row r="6" spans="1:32" x14ac:dyDescent="0.2">
      <c r="A6" s="287">
        <f>ROWS(A$5:A6)</f>
        <v>2</v>
      </c>
      <c r="B6" s="135" t="s">
        <v>59</v>
      </c>
      <c r="C6" s="136" t="s">
        <v>583</v>
      </c>
      <c r="D6" s="174"/>
      <c r="E6" s="174"/>
      <c r="F6" s="17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row>
    <row r="7" spans="1:32" x14ac:dyDescent="0.2">
      <c r="A7" s="287">
        <f>ROWS(A$5:A7)</f>
        <v>3</v>
      </c>
      <c r="B7" s="135" t="s">
        <v>551</v>
      </c>
      <c r="C7" s="136" t="s">
        <v>571</v>
      </c>
      <c r="D7" s="174"/>
      <c r="E7" s="174"/>
      <c r="F7" s="17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row>
    <row r="8" spans="1:32" x14ac:dyDescent="0.2">
      <c r="A8" s="287">
        <f>ROWS(A$5:A8)</f>
        <v>4</v>
      </c>
      <c r="B8" s="135" t="s">
        <v>60</v>
      </c>
      <c r="C8" s="136" t="s">
        <v>572</v>
      </c>
      <c r="D8" s="174"/>
      <c r="E8" s="174"/>
      <c r="F8" s="17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row>
    <row r="9" spans="1:32" x14ac:dyDescent="0.2">
      <c r="A9" s="287">
        <f>ROWS(A$5:A9)</f>
        <v>5</v>
      </c>
      <c r="B9" s="135" t="s">
        <v>62</v>
      </c>
      <c r="C9" s="136">
        <v>2320</v>
      </c>
      <c r="D9" s="174"/>
      <c r="E9" s="174"/>
      <c r="F9" s="17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row>
    <row r="10" spans="1:32" x14ac:dyDescent="0.2">
      <c r="A10" s="287">
        <f>ROWS(A$5:A10)</f>
        <v>6</v>
      </c>
      <c r="B10" s="135" t="s">
        <v>63</v>
      </c>
      <c r="C10" s="136">
        <v>2410</v>
      </c>
      <c r="D10" s="174"/>
      <c r="E10" s="174"/>
      <c r="F10" s="17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row>
    <row r="11" spans="1:32" x14ac:dyDescent="0.2">
      <c r="A11" s="287">
        <f>ROWS(A$5:A11)</f>
        <v>7</v>
      </c>
      <c r="B11" s="135" t="s">
        <v>64</v>
      </c>
      <c r="C11" s="136">
        <v>2500</v>
      </c>
      <c r="D11" s="174"/>
      <c r="E11" s="174"/>
      <c r="F11" s="17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row>
    <row r="12" spans="1:32" x14ac:dyDescent="0.2">
      <c r="A12" s="287">
        <f>ROWS(A$5:A12)</f>
        <v>8</v>
      </c>
      <c r="B12" s="135" t="s">
        <v>67</v>
      </c>
      <c r="C12" s="136">
        <v>3300</v>
      </c>
      <c r="D12" s="174"/>
      <c r="E12" s="174"/>
      <c r="F12" s="17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row>
    <row r="13" spans="1:32" x14ac:dyDescent="0.2">
      <c r="A13" s="287">
        <f>ROWS(A$5:A13)</f>
        <v>9</v>
      </c>
      <c r="B13" s="135" t="s">
        <v>68</v>
      </c>
      <c r="C13" s="136" t="s">
        <v>554</v>
      </c>
      <c r="D13" s="174"/>
      <c r="E13" s="174"/>
      <c r="F13" s="17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row>
    <row r="14" spans="1:32" x14ac:dyDescent="0.2">
      <c r="A14" s="287">
        <f>ROWS(A$5:A14)</f>
        <v>10</v>
      </c>
      <c r="B14" s="135" t="s">
        <v>195</v>
      </c>
      <c r="C14" s="136" t="s">
        <v>575</v>
      </c>
      <c r="D14" s="174"/>
      <c r="E14" s="174"/>
      <c r="F14" s="17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row>
    <row r="15" spans="1:32" x14ac:dyDescent="0.2">
      <c r="A15" s="287">
        <f>ROWS(A$5:A15)</f>
        <v>11</v>
      </c>
      <c r="B15" s="12"/>
      <c r="C15" s="11"/>
      <c r="D15" s="174"/>
      <c r="E15" s="174"/>
      <c r="F15" s="17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row>
    <row r="16" spans="1:32" x14ac:dyDescent="0.2">
      <c r="A16" s="287">
        <f>ROWS(A$5:A16)</f>
        <v>12</v>
      </c>
      <c r="B16" s="12"/>
      <c r="C16" s="11"/>
      <c r="D16" s="174"/>
      <c r="E16" s="174"/>
      <c r="F16" s="17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row>
    <row r="17" spans="1:32" x14ac:dyDescent="0.2">
      <c r="A17" s="287">
        <f>ROWS(A$5:A17)</f>
        <v>13</v>
      </c>
      <c r="B17" s="12"/>
      <c r="C17" s="11"/>
      <c r="D17" s="174"/>
      <c r="E17" s="174"/>
      <c r="F17" s="17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row>
    <row r="18" spans="1:32" x14ac:dyDescent="0.2">
      <c r="A18" s="287">
        <f>ROWS(A$5:A18)</f>
        <v>14</v>
      </c>
      <c r="B18" s="135" t="s">
        <v>196</v>
      </c>
      <c r="C18" s="11"/>
      <c r="D18" s="289">
        <f>ROUND(SUM(D6:D17),2)</f>
        <v>0</v>
      </c>
      <c r="E18" s="289">
        <f>ROUND(SUM(E6:E17),2)</f>
        <v>0</v>
      </c>
      <c r="F18" s="508"/>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row>
    <row r="19" spans="1:32" x14ac:dyDescent="0.2">
      <c r="A19" s="287">
        <f>ROWS(A$5:A19)</f>
        <v>15</v>
      </c>
      <c r="B19" s="135" t="s">
        <v>197</v>
      </c>
      <c r="C19" s="11"/>
      <c r="D19" s="508"/>
      <c r="E19" s="508"/>
      <c r="F19" s="291">
        <f>ROUND(SUM(F6:F17),2)</f>
        <v>0</v>
      </c>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row>
    <row r="20" spans="1:32" x14ac:dyDescent="0.2">
      <c r="A20" s="287">
        <f>ROWS(A$5:A20)</f>
        <v>16</v>
      </c>
      <c r="B20" s="135" t="s">
        <v>76</v>
      </c>
      <c r="C20" s="11"/>
      <c r="D20" s="508"/>
      <c r="E20" s="508"/>
      <c r="F20" s="17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row>
    <row r="21" spans="1:32" ht="13.5" thickBot="1" x14ac:dyDescent="0.25">
      <c r="A21" s="287">
        <f>ROWS(A$5:A21)</f>
        <v>17</v>
      </c>
      <c r="B21" s="135" t="s">
        <v>77</v>
      </c>
      <c r="C21" s="11"/>
      <c r="D21" s="508"/>
      <c r="E21" s="508"/>
      <c r="F21" s="291">
        <f>IF(SUM(F19:F20)&lt;&gt;F40,"Budget Not Balanced",ROUND(F19+F20,2))</f>
        <v>0</v>
      </c>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row>
    <row r="22" spans="1:32" x14ac:dyDescent="0.2">
      <c r="A22" s="293">
        <f>ROWS(A$5:A22)</f>
        <v>18</v>
      </c>
      <c r="B22" s="294" t="s">
        <v>260</v>
      </c>
      <c r="C22" s="508"/>
      <c r="D22" s="508"/>
      <c r="E22" s="508"/>
      <c r="F22" s="508"/>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row>
    <row r="23" spans="1:32" x14ac:dyDescent="0.2">
      <c r="A23" s="295">
        <f>ROWS(A$5:A23)</f>
        <v>19</v>
      </c>
      <c r="B23" s="296" t="s">
        <v>78</v>
      </c>
      <c r="C23" s="13"/>
      <c r="D23" s="167"/>
      <c r="E23" s="167"/>
      <c r="F23" s="168"/>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row>
    <row r="24" spans="1:32" x14ac:dyDescent="0.2">
      <c r="A24" s="295">
        <f>ROWS(A$5:A24)</f>
        <v>20</v>
      </c>
      <c r="B24" s="296" t="s">
        <v>79</v>
      </c>
      <c r="C24" s="13"/>
      <c r="D24" s="167"/>
      <c r="E24" s="167"/>
      <c r="F24" s="168"/>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row>
    <row r="25" spans="1:32" x14ac:dyDescent="0.2">
      <c r="A25" s="295">
        <f>ROWS(A$5:A25)</f>
        <v>21</v>
      </c>
      <c r="B25" s="296" t="s">
        <v>81</v>
      </c>
      <c r="C25" s="13"/>
      <c r="D25" s="248">
        <f>ROUND(SUM(D23:D24),2)</f>
        <v>0</v>
      </c>
      <c r="E25" s="248">
        <f>IF(SUM(E23:E24)&lt;&gt;D42,"Must = Col 1 Line 38",ROUND(SUM(E23:E24),2))</f>
        <v>0</v>
      </c>
      <c r="F25" s="249">
        <f>IF(SUM(F23:F24)&lt;&gt;E42,"Must = Col 2 Line 38",ROUND(SUM(F23:F24),2))</f>
        <v>0</v>
      </c>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row>
    <row r="26" spans="1:32" x14ac:dyDescent="0.2">
      <c r="A26" s="295">
        <f>ROWS(A$5:A26)</f>
        <v>22</v>
      </c>
      <c r="B26" s="299" t="s">
        <v>82</v>
      </c>
      <c r="C26" s="508"/>
      <c r="D26" s="508"/>
      <c r="E26" s="508"/>
      <c r="F26" s="508"/>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row>
    <row r="27" spans="1:32" x14ac:dyDescent="0.2">
      <c r="A27" s="295">
        <f>ROWS(A$5:A27)</f>
        <v>23</v>
      </c>
      <c r="B27" s="296" t="s">
        <v>198</v>
      </c>
      <c r="C27" s="299">
        <v>1321</v>
      </c>
      <c r="D27" s="167"/>
      <c r="E27" s="167"/>
      <c r="F27" s="184"/>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row>
    <row r="28" spans="1:32" x14ac:dyDescent="0.2">
      <c r="A28" s="295">
        <f>ROWS(A$5:A28)</f>
        <v>24</v>
      </c>
      <c r="B28" s="14"/>
      <c r="C28" s="13"/>
      <c r="D28" s="167"/>
      <c r="E28" s="167"/>
      <c r="F28" s="168"/>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row>
    <row r="29" spans="1:32" x14ac:dyDescent="0.2">
      <c r="A29" s="295">
        <f>ROWS(A$5:A29)</f>
        <v>25</v>
      </c>
      <c r="B29" s="299" t="s">
        <v>99</v>
      </c>
      <c r="C29" s="508"/>
      <c r="D29" s="508"/>
      <c r="E29" s="508"/>
      <c r="F29" s="508"/>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row>
    <row r="30" spans="1:32" x14ac:dyDescent="0.2">
      <c r="A30" s="295">
        <f>ROWS(A$5:A30)</f>
        <v>26</v>
      </c>
      <c r="B30" s="296" t="s">
        <v>199</v>
      </c>
      <c r="C30" s="299"/>
      <c r="D30" s="167"/>
      <c r="E30" s="167"/>
      <c r="F30" s="168"/>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row>
    <row r="31" spans="1:32" x14ac:dyDescent="0.2">
      <c r="A31" s="295">
        <f>ROWS(A$5:A31)</f>
        <v>27</v>
      </c>
      <c r="B31" s="296" t="s">
        <v>68</v>
      </c>
      <c r="C31" s="299">
        <v>3500</v>
      </c>
      <c r="D31" s="167"/>
      <c r="E31" s="167"/>
      <c r="F31" s="168"/>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row>
    <row r="32" spans="1:32" x14ac:dyDescent="0.2">
      <c r="A32" s="295">
        <f>ROWS(A$5:A32)</f>
        <v>28</v>
      </c>
      <c r="B32" s="14"/>
      <c r="C32" s="13"/>
      <c r="D32" s="167"/>
      <c r="E32" s="167"/>
      <c r="F32" s="168"/>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row>
    <row r="33" spans="1:32" x14ac:dyDescent="0.2">
      <c r="A33" s="295">
        <f>ROWS(A$5:A33)</f>
        <v>29</v>
      </c>
      <c r="B33" s="299" t="s">
        <v>109</v>
      </c>
      <c r="C33" s="508"/>
      <c r="D33" s="508"/>
      <c r="E33" s="508"/>
      <c r="F33" s="508"/>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row>
    <row r="34" spans="1:32" x14ac:dyDescent="0.2">
      <c r="A34" s="295">
        <f>ROWS(A$5:A34)</f>
        <v>30</v>
      </c>
      <c r="B34" s="296" t="s">
        <v>195</v>
      </c>
      <c r="C34" s="299" t="s">
        <v>584</v>
      </c>
      <c r="D34" s="167"/>
      <c r="E34" s="167"/>
      <c r="F34" s="168"/>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row>
    <row r="35" spans="1:32" x14ac:dyDescent="0.2">
      <c r="A35" s="295">
        <f>ROWS(A$5:A35)</f>
        <v>31</v>
      </c>
      <c r="B35" s="14"/>
      <c r="C35" s="11"/>
      <c r="D35" s="174"/>
      <c r="E35" s="174"/>
      <c r="F35" s="17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row>
    <row r="36" spans="1:32" x14ac:dyDescent="0.2">
      <c r="A36" s="295">
        <f>ROWS(A$5:A36)</f>
        <v>32</v>
      </c>
      <c r="B36" s="14"/>
      <c r="C36" s="11"/>
      <c r="D36" s="174"/>
      <c r="E36" s="174"/>
      <c r="F36" s="17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row>
    <row r="37" spans="1:32" x14ac:dyDescent="0.2">
      <c r="A37" s="295">
        <f>ROWS(A$5:A37)</f>
        <v>33</v>
      </c>
      <c r="B37" s="299" t="s">
        <v>116</v>
      </c>
      <c r="C37" s="508"/>
      <c r="D37" s="508"/>
      <c r="E37" s="508"/>
      <c r="F37" s="508"/>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row>
    <row r="38" spans="1:32" x14ac:dyDescent="0.2">
      <c r="A38" s="295">
        <f>ROWS(A$5:A38)</f>
        <v>34</v>
      </c>
      <c r="B38" s="296" t="s">
        <v>135</v>
      </c>
      <c r="C38" s="299">
        <v>5200</v>
      </c>
      <c r="D38" s="167"/>
      <c r="E38" s="167"/>
      <c r="F38" s="168"/>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row>
    <row r="39" spans="1:32" x14ac:dyDescent="0.2">
      <c r="A39" s="295">
        <f>ROWS(A$5:A39)</f>
        <v>35</v>
      </c>
      <c r="B39" s="14"/>
      <c r="C39" s="13"/>
      <c r="D39" s="167"/>
      <c r="E39" s="167"/>
      <c r="F39" s="168"/>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row>
    <row r="40" spans="1:32" x14ac:dyDescent="0.2">
      <c r="A40" s="295">
        <f>ROWS(A$5:A40)</f>
        <v>36</v>
      </c>
      <c r="B40" s="296" t="s">
        <v>126</v>
      </c>
      <c r="C40" s="13"/>
      <c r="D40" s="248">
        <f>ROUND(SUM(D25:D39),2)</f>
        <v>0</v>
      </c>
      <c r="E40" s="248">
        <f>ROUND(SUM(E25:E39),2)</f>
        <v>0</v>
      </c>
      <c r="F40" s="249">
        <f>ROUND(SUM(F25:F39),2)</f>
        <v>0</v>
      </c>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row>
    <row r="41" spans="1:32" x14ac:dyDescent="0.2">
      <c r="A41" s="295">
        <f>ROWS(A$5:A41)</f>
        <v>37</v>
      </c>
      <c r="B41" s="296" t="s">
        <v>200</v>
      </c>
      <c r="C41" s="13"/>
      <c r="D41" s="248">
        <f>D18</f>
        <v>0</v>
      </c>
      <c r="E41" s="248">
        <f>E18</f>
        <v>0</v>
      </c>
      <c r="F41" s="508"/>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row>
    <row r="42" spans="1:32" ht="13.5" thickBot="1" x14ac:dyDescent="0.25">
      <c r="A42" s="300">
        <f>ROWS(A$5:A42)</f>
        <v>38</v>
      </c>
      <c r="B42" s="301" t="s">
        <v>128</v>
      </c>
      <c r="C42" s="15"/>
      <c r="D42" s="302">
        <f>ROUND(D40-D41,2)</f>
        <v>0</v>
      </c>
      <c r="E42" s="302">
        <f>ROUND(E40-E41,2)</f>
        <v>0</v>
      </c>
      <c r="F42" s="508"/>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row>
    <row r="43" spans="1:32" ht="6" customHeight="1" x14ac:dyDescent="0.2">
      <c r="A43" s="122"/>
      <c r="B43" s="122"/>
      <c r="C43" s="122"/>
      <c r="D43" s="303"/>
      <c r="E43" s="303"/>
      <c r="F43" s="303"/>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row>
    <row r="44" spans="1:32" x14ac:dyDescent="0.2">
      <c r="A44" s="304" t="s">
        <v>201</v>
      </c>
      <c r="B44" s="304"/>
      <c r="C44" s="304"/>
      <c r="D44" s="305"/>
      <c r="E44" s="305"/>
      <c r="F44" s="303"/>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row>
    <row r="45" spans="1:32" ht="6" customHeight="1" x14ac:dyDescent="0.2">
      <c r="A45" s="304"/>
      <c r="B45" s="304"/>
      <c r="C45" s="304"/>
      <c r="D45" s="305"/>
      <c r="E45" s="305"/>
      <c r="F45" s="303"/>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row>
    <row r="46" spans="1:32" x14ac:dyDescent="0.2">
      <c r="A46" s="304" t="s">
        <v>307</v>
      </c>
      <c r="B46" s="304"/>
      <c r="C46" s="304"/>
      <c r="D46" s="305"/>
      <c r="E46" s="305"/>
      <c r="F46" s="303"/>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row>
    <row r="47" spans="1:32" ht="6" hidden="1" customHeight="1" x14ac:dyDescent="0.2">
      <c r="A47" s="304"/>
      <c r="B47" s="304"/>
      <c r="C47" s="304"/>
      <c r="D47" s="305"/>
      <c r="E47" s="305"/>
      <c r="F47" s="303"/>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row>
    <row r="48" spans="1:32" ht="6" hidden="1" customHeight="1" x14ac:dyDescent="0.2">
      <c r="A48" s="122"/>
      <c r="B48" s="122"/>
      <c r="C48" s="122"/>
      <c r="D48" s="303"/>
      <c r="E48" s="303"/>
      <c r="F48" s="303"/>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row>
    <row r="49" spans="1:32" hidden="1" x14ac:dyDescent="0.2">
      <c r="A49" s="122" t="s">
        <v>138</v>
      </c>
      <c r="B49" s="122"/>
      <c r="C49" s="122"/>
      <c r="D49" s="303"/>
      <c r="E49" s="303"/>
      <c r="F49" s="306" t="s">
        <v>203</v>
      </c>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row>
    <row r="50" spans="1:32" s="145" customFormat="1" x14ac:dyDescent="0.2">
      <c r="D50" s="518"/>
      <c r="E50" s="518"/>
      <c r="F50" s="518"/>
    </row>
    <row r="51" spans="1:32" s="145" customFormat="1" x14ac:dyDescent="0.2">
      <c r="D51" s="518"/>
      <c r="E51" s="518"/>
      <c r="F51" s="518"/>
    </row>
    <row r="52" spans="1:32" s="145" customFormat="1" x14ac:dyDescent="0.2">
      <c r="D52" s="518"/>
      <c r="E52" s="518"/>
      <c r="F52" s="518"/>
    </row>
    <row r="53" spans="1:32" s="145" customFormat="1" x14ac:dyDescent="0.2">
      <c r="D53" s="518"/>
      <c r="E53" s="518"/>
      <c r="F53" s="518"/>
    </row>
    <row r="54" spans="1:32" s="145" customFormat="1" x14ac:dyDescent="0.2">
      <c r="D54" s="518"/>
      <c r="E54" s="518"/>
      <c r="F54" s="518"/>
    </row>
    <row r="55" spans="1:32" s="145" customFormat="1" x14ac:dyDescent="0.2">
      <c r="D55" s="518"/>
      <c r="E55" s="518"/>
      <c r="F55" s="518"/>
    </row>
    <row r="56" spans="1:32" s="145" customFormat="1" x14ac:dyDescent="0.2">
      <c r="D56" s="518"/>
      <c r="E56" s="518"/>
      <c r="F56" s="518"/>
    </row>
    <row r="57" spans="1:32" s="145" customFormat="1" x14ac:dyDescent="0.2">
      <c r="D57" s="518"/>
      <c r="E57" s="518"/>
      <c r="F57" s="518"/>
    </row>
    <row r="58" spans="1:32" s="145" customFormat="1" x14ac:dyDescent="0.2">
      <c r="D58" s="518"/>
      <c r="E58" s="518"/>
      <c r="F58" s="518"/>
    </row>
    <row r="59" spans="1:32" s="145" customFormat="1" x14ac:dyDescent="0.2">
      <c r="D59" s="518"/>
      <c r="E59" s="518"/>
      <c r="F59" s="518"/>
    </row>
    <row r="60" spans="1:32" s="145" customFormat="1" x14ac:dyDescent="0.2">
      <c r="D60" s="518"/>
      <c r="E60" s="518"/>
      <c r="F60" s="518"/>
    </row>
    <row r="61" spans="1:32" s="145" customFormat="1" x14ac:dyDescent="0.2">
      <c r="D61" s="518"/>
      <c r="E61" s="518"/>
      <c r="F61" s="518"/>
    </row>
    <row r="62" spans="1:32" s="145" customFormat="1" x14ac:dyDescent="0.2">
      <c r="D62" s="518"/>
      <c r="E62" s="518"/>
      <c r="F62" s="518"/>
    </row>
    <row r="63" spans="1:32" s="145" customFormat="1" x14ac:dyDescent="0.2">
      <c r="D63" s="518"/>
      <c r="E63" s="518"/>
      <c r="F63" s="518"/>
    </row>
    <row r="64" spans="1:32" s="145" customFormat="1" x14ac:dyDescent="0.2">
      <c r="D64" s="518"/>
      <c r="E64" s="518"/>
      <c r="F64" s="518"/>
    </row>
    <row r="65" spans="4:6" s="145" customFormat="1" x14ac:dyDescent="0.2">
      <c r="D65" s="518"/>
      <c r="E65" s="518"/>
      <c r="F65" s="518"/>
    </row>
    <row r="66" spans="4:6" s="145" customFormat="1" x14ac:dyDescent="0.2">
      <c r="D66" s="518"/>
      <c r="E66" s="518"/>
      <c r="F66" s="518"/>
    </row>
    <row r="67" spans="4:6" s="145" customFormat="1" x14ac:dyDescent="0.2">
      <c r="D67" s="518"/>
      <c r="E67" s="518"/>
      <c r="F67" s="518"/>
    </row>
    <row r="68" spans="4:6" s="145" customFormat="1" x14ac:dyDescent="0.2">
      <c r="D68" s="518"/>
      <c r="E68" s="518"/>
      <c r="F68" s="518"/>
    </row>
    <row r="69" spans="4:6" s="145" customFormat="1" x14ac:dyDescent="0.2">
      <c r="D69" s="518"/>
      <c r="E69" s="518"/>
      <c r="F69" s="518"/>
    </row>
    <row r="70" spans="4:6" s="145" customFormat="1" x14ac:dyDescent="0.2">
      <c r="D70" s="518"/>
      <c r="E70" s="518"/>
      <c r="F70" s="518"/>
    </row>
    <row r="71" spans="4:6" s="145" customFormat="1" x14ac:dyDescent="0.2">
      <c r="D71" s="518"/>
      <c r="E71" s="518"/>
      <c r="F71" s="518"/>
    </row>
    <row r="72" spans="4:6" s="145" customFormat="1" x14ac:dyDescent="0.2">
      <c r="D72" s="518"/>
      <c r="E72" s="518"/>
      <c r="F72" s="518"/>
    </row>
    <row r="73" spans="4:6" s="145" customFormat="1" x14ac:dyDescent="0.2">
      <c r="D73" s="518"/>
      <c r="E73" s="518"/>
      <c r="F73" s="518"/>
    </row>
    <row r="74" spans="4:6" s="145" customFormat="1" x14ac:dyDescent="0.2">
      <c r="D74" s="518"/>
      <c r="E74" s="518"/>
      <c r="F74" s="518"/>
    </row>
    <row r="75" spans="4:6" s="145" customFormat="1" x14ac:dyDescent="0.2">
      <c r="D75" s="518"/>
      <c r="E75" s="518"/>
      <c r="F75" s="518"/>
    </row>
    <row r="76" spans="4:6" s="145" customFormat="1" x14ac:dyDescent="0.2">
      <c r="D76" s="518"/>
      <c r="E76" s="518"/>
      <c r="F76" s="518"/>
    </row>
    <row r="77" spans="4:6" s="145" customFormat="1" x14ac:dyDescent="0.2">
      <c r="D77" s="518"/>
      <c r="E77" s="518"/>
      <c r="F77" s="518"/>
    </row>
    <row r="78" spans="4:6" s="145" customFormat="1" x14ac:dyDescent="0.2">
      <c r="D78" s="518"/>
      <c r="E78" s="518"/>
      <c r="F78" s="518"/>
    </row>
    <row r="79" spans="4:6" s="145" customFormat="1" x14ac:dyDescent="0.2">
      <c r="D79" s="518"/>
      <c r="E79" s="518"/>
      <c r="F79" s="518"/>
    </row>
    <row r="80" spans="4:6" s="145" customFormat="1" x14ac:dyDescent="0.2">
      <c r="D80" s="518"/>
      <c r="E80" s="518"/>
      <c r="F80" s="518"/>
    </row>
    <row r="81" spans="4:6" s="145" customFormat="1" x14ac:dyDescent="0.2">
      <c r="D81" s="518"/>
      <c r="E81" s="518"/>
      <c r="F81" s="518"/>
    </row>
    <row r="82" spans="4:6" s="145" customFormat="1" x14ac:dyDescent="0.2">
      <c r="D82" s="518"/>
      <c r="E82" s="518"/>
      <c r="F82" s="518"/>
    </row>
    <row r="83" spans="4:6" s="145" customFormat="1" x14ac:dyDescent="0.2">
      <c r="D83" s="518"/>
      <c r="E83" s="518"/>
      <c r="F83" s="518"/>
    </row>
    <row r="84" spans="4:6" s="145" customFormat="1" x14ac:dyDescent="0.2">
      <c r="D84" s="518"/>
      <c r="E84" s="518"/>
      <c r="F84" s="518"/>
    </row>
    <row r="85" spans="4:6" s="145" customFormat="1" x14ac:dyDescent="0.2">
      <c r="D85" s="518"/>
      <c r="E85" s="518"/>
      <c r="F85" s="518"/>
    </row>
    <row r="86" spans="4:6" s="145" customFormat="1" x14ac:dyDescent="0.2">
      <c r="D86" s="518"/>
      <c r="E86" s="518"/>
      <c r="F86" s="518"/>
    </row>
    <row r="87" spans="4:6" s="145" customFormat="1" x14ac:dyDescent="0.2">
      <c r="D87" s="518"/>
      <c r="E87" s="518"/>
      <c r="F87" s="518"/>
    </row>
    <row r="88" spans="4:6" s="145" customFormat="1" x14ac:dyDescent="0.2">
      <c r="D88" s="518"/>
      <c r="E88" s="518"/>
      <c r="F88" s="518"/>
    </row>
    <row r="89" spans="4:6" s="145" customFormat="1" x14ac:dyDescent="0.2">
      <c r="D89" s="518"/>
      <c r="E89" s="518"/>
      <c r="F89" s="518"/>
    </row>
    <row r="90" spans="4:6" s="145" customFormat="1" x14ac:dyDescent="0.2">
      <c r="D90" s="518"/>
      <c r="E90" s="518"/>
      <c r="F90" s="518"/>
    </row>
    <row r="91" spans="4:6" s="145" customFormat="1" x14ac:dyDescent="0.2">
      <c r="D91" s="518"/>
      <c r="E91" s="518"/>
      <c r="F91" s="518"/>
    </row>
    <row r="92" spans="4:6" s="145" customFormat="1" x14ac:dyDescent="0.2">
      <c r="D92" s="518"/>
      <c r="E92" s="518"/>
      <c r="F92" s="518"/>
    </row>
    <row r="93" spans="4:6" s="145" customFormat="1" x14ac:dyDescent="0.2">
      <c r="D93" s="518"/>
      <c r="E93" s="518"/>
      <c r="F93" s="518"/>
    </row>
    <row r="94" spans="4:6" s="145" customFormat="1" x14ac:dyDescent="0.2">
      <c r="D94" s="518"/>
      <c r="E94" s="518"/>
      <c r="F94" s="518"/>
    </row>
    <row r="95" spans="4:6" s="145" customFormat="1" x14ac:dyDescent="0.2">
      <c r="D95" s="518"/>
      <c r="E95" s="518"/>
      <c r="F95" s="518"/>
    </row>
    <row r="96" spans="4:6" s="145" customFormat="1" x14ac:dyDescent="0.2">
      <c r="D96" s="518"/>
      <c r="E96" s="518"/>
      <c r="F96" s="518"/>
    </row>
    <row r="97" spans="4:6" s="145" customFormat="1" x14ac:dyDescent="0.2">
      <c r="D97" s="518"/>
      <c r="E97" s="518"/>
      <c r="F97" s="518"/>
    </row>
    <row r="98" spans="4:6" s="145" customFormat="1" x14ac:dyDescent="0.2">
      <c r="D98" s="518"/>
      <c r="E98" s="518"/>
      <c r="F98" s="518"/>
    </row>
    <row r="99" spans="4:6" s="145" customFormat="1" x14ac:dyDescent="0.2">
      <c r="D99" s="518"/>
      <c r="E99" s="518"/>
      <c r="F99" s="518"/>
    </row>
    <row r="100" spans="4:6" s="145" customFormat="1" x14ac:dyDescent="0.2">
      <c r="D100" s="518"/>
      <c r="E100" s="518"/>
      <c r="F100" s="518"/>
    </row>
    <row r="101" spans="4:6" s="145" customFormat="1" x14ac:dyDescent="0.2">
      <c r="D101" s="518"/>
      <c r="E101" s="518"/>
      <c r="F101" s="518"/>
    </row>
    <row r="102" spans="4:6" s="145" customFormat="1" x14ac:dyDescent="0.2">
      <c r="D102" s="518"/>
      <c r="E102" s="518"/>
      <c r="F102" s="518"/>
    </row>
    <row r="103" spans="4:6" s="145" customFormat="1" x14ac:dyDescent="0.2">
      <c r="D103" s="518"/>
      <c r="E103" s="518"/>
      <c r="F103" s="518"/>
    </row>
    <row r="104" spans="4:6" s="145" customFormat="1" x14ac:dyDescent="0.2">
      <c r="D104" s="518"/>
      <c r="E104" s="518"/>
      <c r="F104" s="518"/>
    </row>
    <row r="105" spans="4:6" s="145" customFormat="1" x14ac:dyDescent="0.2">
      <c r="D105" s="518"/>
      <c r="E105" s="518"/>
      <c r="F105" s="518"/>
    </row>
    <row r="106" spans="4:6" s="145" customFormat="1" x14ac:dyDescent="0.2">
      <c r="D106" s="518"/>
      <c r="E106" s="518"/>
      <c r="F106" s="518"/>
    </row>
    <row r="107" spans="4:6" s="145" customFormat="1" x14ac:dyDescent="0.2">
      <c r="D107" s="518"/>
      <c r="E107" s="518"/>
      <c r="F107" s="518"/>
    </row>
    <row r="108" spans="4:6" s="145" customFormat="1" x14ac:dyDescent="0.2">
      <c r="D108" s="518"/>
      <c r="E108" s="518"/>
      <c r="F108" s="518"/>
    </row>
    <row r="109" spans="4:6" s="145" customFormat="1" x14ac:dyDescent="0.2">
      <c r="D109" s="518"/>
      <c r="E109" s="518"/>
      <c r="F109" s="518"/>
    </row>
    <row r="110" spans="4:6" s="145" customFormat="1" x14ac:dyDescent="0.2">
      <c r="D110" s="518"/>
      <c r="E110" s="518"/>
      <c r="F110" s="518"/>
    </row>
    <row r="111" spans="4:6" s="145" customFormat="1" x14ac:dyDescent="0.2">
      <c r="D111" s="518"/>
      <c r="E111" s="518"/>
      <c r="F111" s="518"/>
    </row>
    <row r="112" spans="4:6" s="145" customFormat="1" x14ac:dyDescent="0.2">
      <c r="D112" s="518"/>
      <c r="E112" s="518"/>
      <c r="F112" s="518"/>
    </row>
    <row r="113" spans="4:6" s="145" customFormat="1" x14ac:dyDescent="0.2">
      <c r="D113" s="518"/>
      <c r="E113" s="518"/>
      <c r="F113" s="518"/>
    </row>
    <row r="114" spans="4:6" s="145" customFormat="1" x14ac:dyDescent="0.2">
      <c r="D114" s="518"/>
      <c r="E114" s="518"/>
      <c r="F114" s="518"/>
    </row>
    <row r="115" spans="4:6" s="145" customFormat="1" x14ac:dyDescent="0.2">
      <c r="D115" s="518"/>
      <c r="E115" s="518"/>
      <c r="F115" s="518"/>
    </row>
    <row r="116" spans="4:6" s="145" customFormat="1" x14ac:dyDescent="0.2">
      <c r="D116" s="518"/>
      <c r="E116" s="518"/>
      <c r="F116" s="518"/>
    </row>
    <row r="117" spans="4:6" s="145" customFormat="1" x14ac:dyDescent="0.2">
      <c r="D117" s="518"/>
      <c r="E117" s="518"/>
      <c r="F117" s="518"/>
    </row>
    <row r="118" spans="4:6" s="145" customFormat="1" x14ac:dyDescent="0.2">
      <c r="D118" s="518"/>
      <c r="E118" s="518"/>
      <c r="F118" s="518"/>
    </row>
    <row r="119" spans="4:6" s="145" customFormat="1" x14ac:dyDescent="0.2">
      <c r="D119" s="518"/>
      <c r="E119" s="518"/>
      <c r="F119" s="518"/>
    </row>
    <row r="120" spans="4:6" s="145" customFormat="1" x14ac:dyDescent="0.2">
      <c r="D120" s="518"/>
      <c r="E120" s="518"/>
      <c r="F120" s="518"/>
    </row>
    <row r="121" spans="4:6" s="145" customFormat="1" x14ac:dyDescent="0.2">
      <c r="D121" s="518"/>
      <c r="E121" s="518"/>
      <c r="F121" s="518"/>
    </row>
    <row r="122" spans="4:6" s="145" customFormat="1" x14ac:dyDescent="0.2">
      <c r="D122" s="518"/>
      <c r="E122" s="518"/>
      <c r="F122" s="518"/>
    </row>
    <row r="123" spans="4:6" s="145" customFormat="1" x14ac:dyDescent="0.2">
      <c r="D123" s="518"/>
      <c r="E123" s="518"/>
      <c r="F123" s="518"/>
    </row>
    <row r="124" spans="4:6" s="145" customFormat="1" x14ac:dyDescent="0.2">
      <c r="D124" s="518"/>
      <c r="E124" s="518"/>
      <c r="F124" s="518"/>
    </row>
    <row r="125" spans="4:6" s="145" customFormat="1" x14ac:dyDescent="0.2">
      <c r="D125" s="518"/>
      <c r="E125" s="518"/>
      <c r="F125" s="518"/>
    </row>
    <row r="126" spans="4:6" s="145" customFormat="1" x14ac:dyDescent="0.2">
      <c r="D126" s="518"/>
      <c r="E126" s="518"/>
      <c r="F126" s="518"/>
    </row>
    <row r="127" spans="4:6" s="145" customFormat="1" x14ac:dyDescent="0.2">
      <c r="D127" s="518"/>
      <c r="E127" s="518"/>
      <c r="F127" s="518"/>
    </row>
    <row r="128" spans="4:6" s="145" customFormat="1" x14ac:dyDescent="0.2">
      <c r="D128" s="518"/>
      <c r="E128" s="518"/>
      <c r="F128" s="518"/>
    </row>
    <row r="129" spans="4:6" s="145" customFormat="1" x14ac:dyDescent="0.2">
      <c r="D129" s="518"/>
      <c r="E129" s="518"/>
      <c r="F129" s="518"/>
    </row>
    <row r="130" spans="4:6" s="145" customFormat="1" x14ac:dyDescent="0.2">
      <c r="D130" s="518"/>
      <c r="E130" s="518"/>
      <c r="F130" s="518"/>
    </row>
    <row r="131" spans="4:6" s="145" customFormat="1" x14ac:dyDescent="0.2">
      <c r="D131" s="518"/>
      <c r="E131" s="518"/>
      <c r="F131" s="518"/>
    </row>
    <row r="132" spans="4:6" s="145" customFormat="1" x14ac:dyDescent="0.2">
      <c r="D132" s="518"/>
      <c r="E132" s="518"/>
      <c r="F132" s="518"/>
    </row>
    <row r="133" spans="4:6" s="145" customFormat="1" x14ac:dyDescent="0.2">
      <c r="D133" s="518"/>
      <c r="E133" s="518"/>
      <c r="F133" s="518"/>
    </row>
    <row r="134" spans="4:6" s="145" customFormat="1" x14ac:dyDescent="0.2">
      <c r="D134" s="518"/>
      <c r="E134" s="518"/>
      <c r="F134" s="518"/>
    </row>
    <row r="135" spans="4:6" s="145" customFormat="1" x14ac:dyDescent="0.2">
      <c r="D135" s="518"/>
      <c r="E135" s="518"/>
      <c r="F135" s="518"/>
    </row>
    <row r="136" spans="4:6" s="145" customFormat="1" x14ac:dyDescent="0.2">
      <c r="D136" s="518"/>
      <c r="E136" s="518"/>
      <c r="F136" s="518"/>
    </row>
    <row r="137" spans="4:6" s="145" customFormat="1" x14ac:dyDescent="0.2">
      <c r="D137" s="518"/>
      <c r="E137" s="518"/>
      <c r="F137" s="518"/>
    </row>
    <row r="138" spans="4:6" s="145" customFormat="1" x14ac:dyDescent="0.2">
      <c r="D138" s="518"/>
      <c r="E138" s="518"/>
      <c r="F138" s="518"/>
    </row>
    <row r="139" spans="4:6" s="145" customFormat="1" x14ac:dyDescent="0.2">
      <c r="D139" s="518"/>
      <c r="E139" s="518"/>
      <c r="F139" s="518"/>
    </row>
    <row r="140" spans="4:6" s="145" customFormat="1" x14ac:dyDescent="0.2">
      <c r="D140" s="518"/>
      <c r="E140" s="518"/>
      <c r="F140" s="518"/>
    </row>
    <row r="141" spans="4:6" s="145" customFormat="1" x14ac:dyDescent="0.2">
      <c r="D141" s="518"/>
      <c r="E141" s="518"/>
      <c r="F141" s="518"/>
    </row>
    <row r="142" spans="4:6" s="145" customFormat="1" x14ac:dyDescent="0.2">
      <c r="D142" s="518"/>
      <c r="E142" s="518"/>
      <c r="F142" s="518"/>
    </row>
    <row r="143" spans="4:6" s="145" customFormat="1" x14ac:dyDescent="0.2">
      <c r="D143" s="518"/>
      <c r="E143" s="518"/>
      <c r="F143" s="518"/>
    </row>
    <row r="144" spans="4:6" s="145" customFormat="1" x14ac:dyDescent="0.2">
      <c r="D144" s="518"/>
      <c r="E144" s="518"/>
      <c r="F144" s="518"/>
    </row>
    <row r="145" s="145" customFormat="1" x14ac:dyDescent="0.2"/>
    <row r="146" s="145" customFormat="1" x14ac:dyDescent="0.2"/>
    <row r="147" s="145" customFormat="1" x14ac:dyDescent="0.2"/>
    <row r="148" s="145" customFormat="1" x14ac:dyDescent="0.2"/>
    <row r="149" s="145" customFormat="1" x14ac:dyDescent="0.2"/>
    <row r="150" s="145" customFormat="1" x14ac:dyDescent="0.2"/>
    <row r="151" s="145" customFormat="1" x14ac:dyDescent="0.2"/>
    <row r="152" s="145" customFormat="1" x14ac:dyDescent="0.2"/>
    <row r="153" s="145" customFormat="1" x14ac:dyDescent="0.2"/>
    <row r="154" s="145" customFormat="1" x14ac:dyDescent="0.2"/>
    <row r="155" s="145" customFormat="1" x14ac:dyDescent="0.2"/>
    <row r="156" s="145" customFormat="1" x14ac:dyDescent="0.2"/>
    <row r="157" s="145" customFormat="1" x14ac:dyDescent="0.2"/>
    <row r="158" s="145" customFormat="1" x14ac:dyDescent="0.2"/>
    <row r="159" s="145" customFormat="1" x14ac:dyDescent="0.2"/>
    <row r="160" s="145" customFormat="1" x14ac:dyDescent="0.2"/>
    <row r="161" s="145" customFormat="1" x14ac:dyDescent="0.2"/>
    <row r="162" s="145" customFormat="1" x14ac:dyDescent="0.2"/>
    <row r="163" s="145" customFormat="1" x14ac:dyDescent="0.2"/>
    <row r="164" s="145" customFormat="1" x14ac:dyDescent="0.2"/>
    <row r="165" s="145" customFormat="1" x14ac:dyDescent="0.2"/>
    <row r="166" s="145" customFormat="1" x14ac:dyDescent="0.2"/>
    <row r="167" s="145" customFormat="1" x14ac:dyDescent="0.2"/>
    <row r="168" s="145" customFormat="1" x14ac:dyDescent="0.2"/>
    <row r="169" s="145" customFormat="1" x14ac:dyDescent="0.2"/>
    <row r="170" s="145" customFormat="1" x14ac:dyDescent="0.2"/>
    <row r="171" s="145" customFormat="1" x14ac:dyDescent="0.2"/>
    <row r="172" s="145" customFormat="1" x14ac:dyDescent="0.2"/>
    <row r="173" s="145" customFormat="1" x14ac:dyDescent="0.2"/>
    <row r="174" s="145" customFormat="1" x14ac:dyDescent="0.2"/>
    <row r="175" s="145" customFormat="1" x14ac:dyDescent="0.2"/>
    <row r="176" s="145" customFormat="1" x14ac:dyDescent="0.2"/>
    <row r="177" s="145" customFormat="1" x14ac:dyDescent="0.2"/>
    <row r="178" s="145" customFormat="1" x14ac:dyDescent="0.2"/>
    <row r="179" s="145" customFormat="1" x14ac:dyDescent="0.2"/>
    <row r="180" s="145" customFormat="1" x14ac:dyDescent="0.2"/>
    <row r="181" s="145" customFormat="1" x14ac:dyDescent="0.2"/>
    <row r="182" s="145" customFormat="1" x14ac:dyDescent="0.2"/>
    <row r="183" s="145" customFormat="1" x14ac:dyDescent="0.2"/>
    <row r="184" s="145" customFormat="1" x14ac:dyDescent="0.2"/>
    <row r="185" s="145" customFormat="1" x14ac:dyDescent="0.2"/>
    <row r="186" s="145" customFormat="1" x14ac:dyDescent="0.2"/>
    <row r="187" s="145" customFormat="1" x14ac:dyDescent="0.2"/>
    <row r="188" s="145" customFormat="1" x14ac:dyDescent="0.2"/>
    <row r="189" s="145" customFormat="1" x14ac:dyDescent="0.2"/>
    <row r="190" s="145" customFormat="1" x14ac:dyDescent="0.2"/>
    <row r="191" s="145" customFormat="1" x14ac:dyDescent="0.2"/>
    <row r="192" s="145" customFormat="1" x14ac:dyDescent="0.2"/>
    <row r="193" s="145" customFormat="1" x14ac:dyDescent="0.2"/>
    <row r="194" s="145" customFormat="1" x14ac:dyDescent="0.2"/>
    <row r="195" s="145" customFormat="1" x14ac:dyDescent="0.2"/>
    <row r="196" s="145" customFormat="1" x14ac:dyDescent="0.2"/>
    <row r="197" s="145" customFormat="1" x14ac:dyDescent="0.2"/>
    <row r="198" s="145" customFormat="1" x14ac:dyDescent="0.2"/>
    <row r="199" s="145" customFormat="1" x14ac:dyDescent="0.2"/>
    <row r="200" s="145" customFormat="1" x14ac:dyDescent="0.2"/>
    <row r="201" s="145" customFormat="1" x14ac:dyDescent="0.2"/>
    <row r="202" s="145" customFormat="1" x14ac:dyDescent="0.2"/>
    <row r="203" s="145" customFormat="1" x14ac:dyDescent="0.2"/>
    <row r="204" s="145" customFormat="1" x14ac:dyDescent="0.2"/>
    <row r="205" s="145" customFormat="1" x14ac:dyDescent="0.2"/>
    <row r="206" s="145" customFormat="1" x14ac:dyDescent="0.2"/>
    <row r="207" s="145" customFormat="1" x14ac:dyDescent="0.2"/>
    <row r="208" s="145" customFormat="1" x14ac:dyDescent="0.2"/>
    <row r="209" s="145" customFormat="1" x14ac:dyDescent="0.2"/>
    <row r="210" s="145" customFormat="1" x14ac:dyDescent="0.2"/>
    <row r="211" s="145" customFormat="1" x14ac:dyDescent="0.2"/>
    <row r="212" s="145" customFormat="1" x14ac:dyDescent="0.2"/>
    <row r="213" s="145" customFormat="1" x14ac:dyDescent="0.2"/>
    <row r="214" s="145" customFormat="1" x14ac:dyDescent="0.2"/>
    <row r="215" s="145" customFormat="1" x14ac:dyDescent="0.2"/>
    <row r="216" s="145" customFormat="1" x14ac:dyDescent="0.2"/>
    <row r="217" s="145" customFormat="1" x14ac:dyDescent="0.2"/>
    <row r="218" s="145" customFormat="1" x14ac:dyDescent="0.2"/>
    <row r="219" s="145" customFormat="1" x14ac:dyDescent="0.2"/>
    <row r="220" s="145" customFormat="1" x14ac:dyDescent="0.2"/>
    <row r="221" s="145" customFormat="1" x14ac:dyDescent="0.2"/>
    <row r="222" s="145" customFormat="1" x14ac:dyDescent="0.2"/>
    <row r="223" s="145" customFormat="1" x14ac:dyDescent="0.2"/>
    <row r="224" s="145" customFormat="1" x14ac:dyDescent="0.2"/>
    <row r="225" s="145" customFormat="1" x14ac:dyDescent="0.2"/>
    <row r="226" s="145" customFormat="1" x14ac:dyDescent="0.2"/>
    <row r="227" s="145" customFormat="1" x14ac:dyDescent="0.2"/>
    <row r="228" s="145" customFormat="1" x14ac:dyDescent="0.2"/>
    <row r="229" s="145" customFormat="1" x14ac:dyDescent="0.2"/>
    <row r="230" s="145" customFormat="1" x14ac:dyDescent="0.2"/>
    <row r="231" s="145" customFormat="1" x14ac:dyDescent="0.2"/>
    <row r="232" s="145" customFormat="1" x14ac:dyDescent="0.2"/>
    <row r="233" s="145" customFormat="1" x14ac:dyDescent="0.2"/>
    <row r="234" s="145" customFormat="1" x14ac:dyDescent="0.2"/>
    <row r="235" s="145" customFormat="1" x14ac:dyDescent="0.2"/>
    <row r="236" s="145" customFormat="1" x14ac:dyDescent="0.2"/>
    <row r="237" s="145" customFormat="1" x14ac:dyDescent="0.2"/>
    <row r="238" s="145" customFormat="1" x14ac:dyDescent="0.2"/>
    <row r="239" s="145" customFormat="1" x14ac:dyDescent="0.2"/>
    <row r="240" s="145" customFormat="1" x14ac:dyDescent="0.2"/>
    <row r="241" s="145" customFormat="1" x14ac:dyDescent="0.2"/>
    <row r="242" s="145" customFormat="1" x14ac:dyDescent="0.2"/>
    <row r="243" s="145" customFormat="1" x14ac:dyDescent="0.2"/>
    <row r="244" s="145" customFormat="1" x14ac:dyDescent="0.2"/>
    <row r="245" s="145" customFormat="1" x14ac:dyDescent="0.2"/>
    <row r="246" s="145" customFormat="1" x14ac:dyDescent="0.2"/>
    <row r="247" s="145" customFormat="1" x14ac:dyDescent="0.2"/>
    <row r="248" s="145" customFormat="1" x14ac:dyDescent="0.2"/>
    <row r="249" s="145" customFormat="1" x14ac:dyDescent="0.2"/>
    <row r="250" s="145" customFormat="1" x14ac:dyDescent="0.2"/>
    <row r="251" s="145" customFormat="1" x14ac:dyDescent="0.2"/>
    <row r="252" s="145" customFormat="1" x14ac:dyDescent="0.2"/>
    <row r="253" s="145" customFormat="1" x14ac:dyDescent="0.2"/>
    <row r="254" s="145" customFormat="1" x14ac:dyDescent="0.2"/>
    <row r="255" s="145" customFormat="1" x14ac:dyDescent="0.2"/>
    <row r="256" s="145" customFormat="1" x14ac:dyDescent="0.2"/>
    <row r="257" s="145" customFormat="1" x14ac:dyDescent="0.2"/>
    <row r="258" s="145" customFormat="1" x14ac:dyDescent="0.2"/>
    <row r="259" s="145" customFormat="1" x14ac:dyDescent="0.2"/>
    <row r="260" s="145" customFormat="1" x14ac:dyDescent="0.2"/>
    <row r="261" s="145" customFormat="1" x14ac:dyDescent="0.2"/>
    <row r="262" s="145" customFormat="1" x14ac:dyDescent="0.2"/>
    <row r="263" s="145" customFormat="1" x14ac:dyDescent="0.2"/>
    <row r="264" s="145" customFormat="1" x14ac:dyDescent="0.2"/>
    <row r="265" s="145" customFormat="1" x14ac:dyDescent="0.2"/>
    <row r="266" s="145" customFormat="1" x14ac:dyDescent="0.2"/>
    <row r="267" s="145" customFormat="1" x14ac:dyDescent="0.2"/>
    <row r="268" s="145" customFormat="1" x14ac:dyDescent="0.2"/>
    <row r="269" s="145" customFormat="1" x14ac:dyDescent="0.2"/>
    <row r="270" s="145" customFormat="1" x14ac:dyDescent="0.2"/>
    <row r="271" s="145" customFormat="1" x14ac:dyDescent="0.2"/>
    <row r="272" s="145" customFormat="1" x14ac:dyDescent="0.2"/>
    <row r="273" s="145" customFormat="1" x14ac:dyDescent="0.2"/>
    <row r="274" s="145" customFormat="1" x14ac:dyDescent="0.2"/>
    <row r="275" s="145" customFormat="1" x14ac:dyDescent="0.2"/>
    <row r="276" s="145" customFormat="1" x14ac:dyDescent="0.2"/>
    <row r="277" s="145" customFormat="1" x14ac:dyDescent="0.2"/>
    <row r="278" s="145" customFormat="1" x14ac:dyDescent="0.2"/>
    <row r="279" s="145" customFormat="1" x14ac:dyDescent="0.2"/>
    <row r="280" s="145" customFormat="1" x14ac:dyDescent="0.2"/>
    <row r="281" s="145" customFormat="1" x14ac:dyDescent="0.2"/>
    <row r="282" s="145" customFormat="1" x14ac:dyDescent="0.2"/>
    <row r="283" s="145" customFormat="1" x14ac:dyDescent="0.2"/>
    <row r="284" s="145" customFormat="1" x14ac:dyDescent="0.2"/>
    <row r="285" s="145" customFormat="1" x14ac:dyDescent="0.2"/>
    <row r="286" s="145" customFormat="1" x14ac:dyDescent="0.2"/>
    <row r="287" s="145" customFormat="1" x14ac:dyDescent="0.2"/>
    <row r="288" s="145" customFormat="1" x14ac:dyDescent="0.2"/>
    <row r="289" s="145" customFormat="1" x14ac:dyDescent="0.2"/>
    <row r="290" s="145" customFormat="1" x14ac:dyDescent="0.2"/>
    <row r="291" s="145" customFormat="1" x14ac:dyDescent="0.2"/>
    <row r="292" s="145" customFormat="1" x14ac:dyDescent="0.2"/>
    <row r="293" s="145" customFormat="1" x14ac:dyDescent="0.2"/>
    <row r="294" s="145" customFormat="1" x14ac:dyDescent="0.2"/>
    <row r="295" s="145" customFormat="1" x14ac:dyDescent="0.2"/>
    <row r="296" s="145" customFormat="1" x14ac:dyDescent="0.2"/>
    <row r="297" s="145" customFormat="1" x14ac:dyDescent="0.2"/>
    <row r="298" s="145" customFormat="1" x14ac:dyDescent="0.2"/>
    <row r="299" s="145" customFormat="1" x14ac:dyDescent="0.2"/>
    <row r="300" s="145" customFormat="1" x14ac:dyDescent="0.2"/>
    <row r="301" s="145" customFormat="1" x14ac:dyDescent="0.2"/>
    <row r="302" s="145" customFormat="1" x14ac:dyDescent="0.2"/>
    <row r="303" s="145" customFormat="1" x14ac:dyDescent="0.2"/>
    <row r="304" s="145" customFormat="1" x14ac:dyDescent="0.2"/>
    <row r="305" s="145" customFormat="1" x14ac:dyDescent="0.2"/>
    <row r="306" s="145" customFormat="1" x14ac:dyDescent="0.2"/>
    <row r="307" s="145" customFormat="1" x14ac:dyDescent="0.2"/>
    <row r="308" s="145" customFormat="1" x14ac:dyDescent="0.2"/>
    <row r="309" s="145" customFormat="1" x14ac:dyDescent="0.2"/>
    <row r="310" s="145" customFormat="1" x14ac:dyDescent="0.2"/>
    <row r="311" s="145" customFormat="1" x14ac:dyDescent="0.2"/>
    <row r="312" s="145" customFormat="1" x14ac:dyDescent="0.2"/>
    <row r="313" s="145" customFormat="1" x14ac:dyDescent="0.2"/>
    <row r="314" s="145" customFormat="1" x14ac:dyDescent="0.2"/>
    <row r="315" s="145" customFormat="1" x14ac:dyDescent="0.2"/>
    <row r="316" s="145" customFormat="1" x14ac:dyDescent="0.2"/>
    <row r="317" s="145" customFormat="1" x14ac:dyDescent="0.2"/>
    <row r="318" s="145" customFormat="1" x14ac:dyDescent="0.2"/>
    <row r="319" s="145" customFormat="1" x14ac:dyDescent="0.2"/>
    <row r="320" s="145" customFormat="1" x14ac:dyDescent="0.2"/>
    <row r="321" s="145" customFormat="1" x14ac:dyDescent="0.2"/>
    <row r="322" s="145" customFormat="1" x14ac:dyDescent="0.2"/>
    <row r="323" s="145" customFormat="1" x14ac:dyDescent="0.2"/>
    <row r="324" s="145" customFormat="1" x14ac:dyDescent="0.2"/>
    <row r="325" s="145" customFormat="1" x14ac:dyDescent="0.2"/>
    <row r="326" s="145" customFormat="1" x14ac:dyDescent="0.2"/>
    <row r="327" s="145" customFormat="1" x14ac:dyDescent="0.2"/>
    <row r="328" s="145" customFormat="1" x14ac:dyDescent="0.2"/>
    <row r="329" s="145" customFormat="1" x14ac:dyDescent="0.2"/>
    <row r="330" s="145" customFormat="1" x14ac:dyDescent="0.2"/>
    <row r="331" s="145" customFormat="1" x14ac:dyDescent="0.2"/>
    <row r="332" s="145" customFormat="1" x14ac:dyDescent="0.2"/>
    <row r="333" s="145" customFormat="1" x14ac:dyDescent="0.2"/>
    <row r="334" s="145" customFormat="1" x14ac:dyDescent="0.2"/>
    <row r="335" s="145" customFormat="1" x14ac:dyDescent="0.2"/>
    <row r="336" s="145" customFormat="1" x14ac:dyDescent="0.2"/>
    <row r="337" s="145" customFormat="1" x14ac:dyDescent="0.2"/>
    <row r="338" s="145" customFormat="1" x14ac:dyDescent="0.2"/>
    <row r="339" s="145" customFormat="1" x14ac:dyDescent="0.2"/>
    <row r="340" s="145" customFormat="1" x14ac:dyDescent="0.2"/>
    <row r="341" s="145" customFormat="1" x14ac:dyDescent="0.2"/>
    <row r="342" s="145" customFormat="1" x14ac:dyDescent="0.2"/>
    <row r="343" s="145" customFormat="1" x14ac:dyDescent="0.2"/>
    <row r="344" s="145" customFormat="1" x14ac:dyDescent="0.2"/>
    <row r="345" s="145" customFormat="1" x14ac:dyDescent="0.2"/>
    <row r="346" s="145" customFormat="1" x14ac:dyDescent="0.2"/>
    <row r="347" s="145" customFormat="1" x14ac:dyDescent="0.2"/>
    <row r="348" s="145" customFormat="1" x14ac:dyDescent="0.2"/>
    <row r="349" s="145" customFormat="1" x14ac:dyDescent="0.2"/>
    <row r="350" s="145" customFormat="1" x14ac:dyDescent="0.2"/>
    <row r="351" s="145" customFormat="1" x14ac:dyDescent="0.2"/>
    <row r="352" s="145" customFormat="1" x14ac:dyDescent="0.2"/>
    <row r="353" s="145" customFormat="1" x14ac:dyDescent="0.2"/>
    <row r="354" s="145" customFormat="1" x14ac:dyDescent="0.2"/>
    <row r="355" s="145" customFormat="1" x14ac:dyDescent="0.2"/>
    <row r="356" s="145" customFormat="1" x14ac:dyDescent="0.2"/>
    <row r="357" s="145" customFormat="1" x14ac:dyDescent="0.2"/>
    <row r="358" s="145" customFormat="1" x14ac:dyDescent="0.2"/>
    <row r="359" s="145" customFormat="1" x14ac:dyDescent="0.2"/>
    <row r="360" s="145" customFormat="1" x14ac:dyDescent="0.2"/>
    <row r="361" s="145" customFormat="1" x14ac:dyDescent="0.2"/>
    <row r="362" s="145" customFormat="1" x14ac:dyDescent="0.2"/>
    <row r="363" s="145" customFormat="1" x14ac:dyDescent="0.2"/>
    <row r="364" s="145" customFormat="1" x14ac:dyDescent="0.2"/>
    <row r="365" s="145" customFormat="1" x14ac:dyDescent="0.2"/>
    <row r="366" s="145" customFormat="1" x14ac:dyDescent="0.2"/>
    <row r="367" s="145" customFormat="1" x14ac:dyDescent="0.2"/>
    <row r="368" s="145" customFormat="1" x14ac:dyDescent="0.2"/>
    <row r="369" s="145" customFormat="1" x14ac:dyDescent="0.2"/>
    <row r="370" s="145" customFormat="1" x14ac:dyDescent="0.2"/>
    <row r="371" s="145" customFormat="1" x14ac:dyDescent="0.2"/>
    <row r="372" s="145" customFormat="1" x14ac:dyDescent="0.2"/>
    <row r="373" s="145" customFormat="1" x14ac:dyDescent="0.2"/>
    <row r="374" s="145" customFormat="1" x14ac:dyDescent="0.2"/>
    <row r="375" s="145" customFormat="1" x14ac:dyDescent="0.2"/>
    <row r="376" s="145" customFormat="1" x14ac:dyDescent="0.2"/>
    <row r="377" s="145" customFormat="1" x14ac:dyDescent="0.2"/>
    <row r="378" s="145" customFormat="1" x14ac:dyDescent="0.2"/>
    <row r="379" s="145" customFormat="1" x14ac:dyDescent="0.2"/>
    <row r="380" s="145" customFormat="1" x14ac:dyDescent="0.2"/>
    <row r="381" s="145" customFormat="1" x14ac:dyDescent="0.2"/>
    <row r="382" s="145" customFormat="1" x14ac:dyDescent="0.2"/>
    <row r="383" s="145" customFormat="1" x14ac:dyDescent="0.2"/>
    <row r="384" s="145" customFormat="1" x14ac:dyDescent="0.2"/>
    <row r="385" s="145" customFormat="1" x14ac:dyDescent="0.2"/>
    <row r="386" s="145" customFormat="1" x14ac:dyDescent="0.2"/>
    <row r="387" s="145" customFormat="1" x14ac:dyDescent="0.2"/>
    <row r="388" s="145" customFormat="1" x14ac:dyDescent="0.2"/>
    <row r="389" s="145" customFormat="1" x14ac:dyDescent="0.2"/>
    <row r="390" s="145" customFormat="1" x14ac:dyDescent="0.2"/>
    <row r="391" s="145" customFormat="1" x14ac:dyDescent="0.2"/>
    <row r="392" s="145" customFormat="1" x14ac:dyDescent="0.2"/>
    <row r="393" s="145" customFormat="1" x14ac:dyDescent="0.2"/>
    <row r="394" s="145" customFormat="1" x14ac:dyDescent="0.2"/>
    <row r="395" s="145" customFormat="1" x14ac:dyDescent="0.2"/>
    <row r="396" s="145" customFormat="1" x14ac:dyDescent="0.2"/>
    <row r="397" s="145" customFormat="1" x14ac:dyDescent="0.2"/>
    <row r="398" s="145" customFormat="1" x14ac:dyDescent="0.2"/>
    <row r="399" s="145" customFormat="1" x14ac:dyDescent="0.2"/>
    <row r="400" s="145" customFormat="1" x14ac:dyDescent="0.2"/>
    <row r="401" s="145" customFormat="1" x14ac:dyDescent="0.2"/>
    <row r="402" s="145" customFormat="1" x14ac:dyDescent="0.2"/>
    <row r="403" s="145" customFormat="1" x14ac:dyDescent="0.2"/>
    <row r="404" s="145" customFormat="1" x14ac:dyDescent="0.2"/>
    <row r="405" s="145" customFormat="1" x14ac:dyDescent="0.2"/>
    <row r="406" s="145" customFormat="1" x14ac:dyDescent="0.2"/>
    <row r="407" s="145" customFormat="1" x14ac:dyDescent="0.2"/>
    <row r="408" s="145" customFormat="1" x14ac:dyDescent="0.2"/>
    <row r="409" s="145" customFormat="1" x14ac:dyDescent="0.2"/>
    <row r="410" s="145" customFormat="1" x14ac:dyDescent="0.2"/>
    <row r="411" s="145" customFormat="1" x14ac:dyDescent="0.2"/>
    <row r="412" s="145" customFormat="1" x14ac:dyDescent="0.2"/>
    <row r="413" s="145" customFormat="1" x14ac:dyDescent="0.2"/>
    <row r="414" s="145" customFormat="1" x14ac:dyDescent="0.2"/>
    <row r="415" s="145" customFormat="1" x14ac:dyDescent="0.2"/>
    <row r="416" s="145" customFormat="1" x14ac:dyDescent="0.2"/>
    <row r="417" s="145" customFormat="1" x14ac:dyDescent="0.2"/>
    <row r="418" s="145" customFormat="1" x14ac:dyDescent="0.2"/>
    <row r="419" s="145" customFormat="1" x14ac:dyDescent="0.2"/>
    <row r="420" s="145" customFormat="1" x14ac:dyDescent="0.2"/>
    <row r="421" s="145" customFormat="1" x14ac:dyDescent="0.2"/>
    <row r="422" s="145" customFormat="1" x14ac:dyDescent="0.2"/>
    <row r="423" s="145" customFormat="1" x14ac:dyDescent="0.2"/>
    <row r="424" s="145" customFormat="1" x14ac:dyDescent="0.2"/>
    <row r="425" s="145" customFormat="1" x14ac:dyDescent="0.2"/>
    <row r="426" s="145" customFormat="1" x14ac:dyDescent="0.2"/>
    <row r="427" s="145" customFormat="1" x14ac:dyDescent="0.2"/>
    <row r="428" s="145" customFormat="1" x14ac:dyDescent="0.2"/>
    <row r="429" s="145" customFormat="1" x14ac:dyDescent="0.2"/>
    <row r="430" s="145" customFormat="1" x14ac:dyDescent="0.2"/>
    <row r="431" s="145" customFormat="1" x14ac:dyDescent="0.2"/>
    <row r="432" s="145" customFormat="1" x14ac:dyDescent="0.2"/>
    <row r="433" s="145" customFormat="1" x14ac:dyDescent="0.2"/>
    <row r="434" s="145" customFormat="1" x14ac:dyDescent="0.2"/>
    <row r="435" s="145" customFormat="1" x14ac:dyDescent="0.2"/>
    <row r="436" s="145" customFormat="1" x14ac:dyDescent="0.2"/>
    <row r="437" s="145" customFormat="1" x14ac:dyDescent="0.2"/>
    <row r="438" s="145" customFormat="1" x14ac:dyDescent="0.2"/>
    <row r="439" s="145" customFormat="1" x14ac:dyDescent="0.2"/>
    <row r="440" s="145" customFormat="1" x14ac:dyDescent="0.2"/>
    <row r="441" s="145" customFormat="1" x14ac:dyDescent="0.2"/>
    <row r="442" s="145" customFormat="1" x14ac:dyDescent="0.2"/>
    <row r="443" s="145" customFormat="1" x14ac:dyDescent="0.2"/>
    <row r="444" s="145" customFormat="1" x14ac:dyDescent="0.2"/>
    <row r="445" s="145" customFormat="1" x14ac:dyDescent="0.2"/>
    <row r="446" s="145" customFormat="1" x14ac:dyDescent="0.2"/>
    <row r="447" s="145" customFormat="1" x14ac:dyDescent="0.2"/>
    <row r="448" s="145" customFormat="1" x14ac:dyDescent="0.2"/>
    <row r="449" s="145" customFormat="1" x14ac:dyDescent="0.2"/>
    <row r="450" s="145" customFormat="1" x14ac:dyDescent="0.2"/>
    <row r="451" s="145" customFormat="1" x14ac:dyDescent="0.2"/>
    <row r="452" s="145" customFormat="1" x14ac:dyDescent="0.2"/>
    <row r="453" s="145" customFormat="1" x14ac:dyDescent="0.2"/>
    <row r="454" s="145" customFormat="1" x14ac:dyDescent="0.2"/>
    <row r="455" s="145" customFormat="1" x14ac:dyDescent="0.2"/>
    <row r="456" s="145" customFormat="1" x14ac:dyDescent="0.2"/>
    <row r="457" s="145" customFormat="1" x14ac:dyDescent="0.2"/>
    <row r="458" s="145" customFormat="1" x14ac:dyDescent="0.2"/>
    <row r="459" s="145" customFormat="1" x14ac:dyDescent="0.2"/>
    <row r="460" s="145" customFormat="1" x14ac:dyDescent="0.2"/>
    <row r="461" s="145" customFormat="1" x14ac:dyDescent="0.2"/>
    <row r="462" s="145" customFormat="1" x14ac:dyDescent="0.2"/>
    <row r="463" s="145" customFormat="1" x14ac:dyDescent="0.2"/>
    <row r="464" s="145" customFormat="1" x14ac:dyDescent="0.2"/>
    <row r="465" s="145" customFormat="1" x14ac:dyDescent="0.2"/>
    <row r="466" s="145" customFormat="1" x14ac:dyDescent="0.2"/>
    <row r="467" s="145" customFormat="1" x14ac:dyDescent="0.2"/>
    <row r="468" s="145" customFormat="1" x14ac:dyDescent="0.2"/>
    <row r="469" s="145" customFormat="1" x14ac:dyDescent="0.2"/>
    <row r="470" s="145" customFormat="1" x14ac:dyDescent="0.2"/>
    <row r="471" s="145" customFormat="1" x14ac:dyDescent="0.2"/>
    <row r="472" s="145" customFormat="1" x14ac:dyDescent="0.2"/>
    <row r="473" s="145" customFormat="1" x14ac:dyDescent="0.2"/>
    <row r="474" s="145" customFormat="1" x14ac:dyDescent="0.2"/>
    <row r="475" s="145" customFormat="1" x14ac:dyDescent="0.2"/>
    <row r="476" s="145" customFormat="1" x14ac:dyDescent="0.2"/>
    <row r="477" s="145" customFormat="1" x14ac:dyDescent="0.2"/>
    <row r="478" s="145" customFormat="1" x14ac:dyDescent="0.2"/>
    <row r="479" s="145" customFormat="1" x14ac:dyDescent="0.2"/>
    <row r="480" s="145" customFormat="1" x14ac:dyDescent="0.2"/>
    <row r="481" s="145" customFormat="1" x14ac:dyDescent="0.2"/>
    <row r="482" s="145" customFormat="1" x14ac:dyDescent="0.2"/>
    <row r="483" s="145" customFormat="1" x14ac:dyDescent="0.2"/>
    <row r="484" s="145" customFormat="1" x14ac:dyDescent="0.2"/>
    <row r="485" s="145" customFormat="1" x14ac:dyDescent="0.2"/>
    <row r="486" s="145" customFormat="1" x14ac:dyDescent="0.2"/>
    <row r="487" s="145" customFormat="1" x14ac:dyDescent="0.2"/>
    <row r="488" s="145" customFormat="1" x14ac:dyDescent="0.2"/>
    <row r="489" s="145" customFormat="1" x14ac:dyDescent="0.2"/>
    <row r="490" s="145" customFormat="1" x14ac:dyDescent="0.2"/>
    <row r="491" s="145" customFormat="1" x14ac:dyDescent="0.2"/>
    <row r="492" s="145" customFormat="1" x14ac:dyDescent="0.2"/>
    <row r="493" s="145" customFormat="1" x14ac:dyDescent="0.2"/>
    <row r="494" s="145" customFormat="1" x14ac:dyDescent="0.2"/>
    <row r="495" s="145" customFormat="1" x14ac:dyDescent="0.2"/>
    <row r="496" s="145" customFormat="1" x14ac:dyDescent="0.2"/>
    <row r="497" s="145" customFormat="1" x14ac:dyDescent="0.2"/>
    <row r="498" s="145" customFormat="1" x14ac:dyDescent="0.2"/>
    <row r="499" s="145" customFormat="1" x14ac:dyDescent="0.2"/>
    <row r="500" s="145" customFormat="1" x14ac:dyDescent="0.2"/>
    <row r="501" s="145" customFormat="1" x14ac:dyDescent="0.2"/>
    <row r="502" s="145" customFormat="1" x14ac:dyDescent="0.2"/>
    <row r="503" s="145" customFormat="1" x14ac:dyDescent="0.2"/>
    <row r="504" s="145" customFormat="1" x14ac:dyDescent="0.2"/>
    <row r="505" s="145" customFormat="1" x14ac:dyDescent="0.2"/>
    <row r="506" s="145" customFormat="1" x14ac:dyDescent="0.2"/>
    <row r="507" s="145" customFormat="1" x14ac:dyDescent="0.2"/>
    <row r="508" s="145" customFormat="1" x14ac:dyDescent="0.2"/>
    <row r="509" s="145" customFormat="1" x14ac:dyDescent="0.2"/>
    <row r="510" s="145" customFormat="1" x14ac:dyDescent="0.2"/>
    <row r="511" s="145" customFormat="1" x14ac:dyDescent="0.2"/>
    <row r="512" s="145" customFormat="1" x14ac:dyDescent="0.2"/>
    <row r="513" s="145" customFormat="1" x14ac:dyDescent="0.2"/>
    <row r="514" s="145" customFormat="1" x14ac:dyDescent="0.2"/>
    <row r="515" s="145" customFormat="1" x14ac:dyDescent="0.2"/>
    <row r="516" s="145" customFormat="1" x14ac:dyDescent="0.2"/>
    <row r="517" s="145" customFormat="1" x14ac:dyDescent="0.2"/>
    <row r="518" s="145" customFormat="1" x14ac:dyDescent="0.2"/>
    <row r="519" s="145" customFormat="1" x14ac:dyDescent="0.2"/>
    <row r="520" s="145" customFormat="1" x14ac:dyDescent="0.2"/>
    <row r="521" s="145" customFormat="1" x14ac:dyDescent="0.2"/>
    <row r="522" s="145" customFormat="1" x14ac:dyDescent="0.2"/>
    <row r="523" s="145" customFormat="1" x14ac:dyDescent="0.2"/>
    <row r="524" s="145" customFormat="1" x14ac:dyDescent="0.2"/>
    <row r="525" s="145" customFormat="1" x14ac:dyDescent="0.2"/>
    <row r="526" s="145" customFormat="1" x14ac:dyDescent="0.2"/>
    <row r="527" s="145" customFormat="1" x14ac:dyDescent="0.2"/>
    <row r="528" s="145" customFormat="1" x14ac:dyDescent="0.2"/>
    <row r="529" s="145" customFormat="1" x14ac:dyDescent="0.2"/>
    <row r="530" s="145" customFormat="1" x14ac:dyDescent="0.2"/>
    <row r="531" s="145" customFormat="1" x14ac:dyDescent="0.2"/>
    <row r="532" s="145" customFormat="1" x14ac:dyDescent="0.2"/>
    <row r="533" s="145" customFormat="1" x14ac:dyDescent="0.2"/>
    <row r="534" s="145" customFormat="1" x14ac:dyDescent="0.2"/>
    <row r="535" s="145" customFormat="1" x14ac:dyDescent="0.2"/>
    <row r="536" s="145" customFormat="1" x14ac:dyDescent="0.2"/>
    <row r="537" s="145" customFormat="1" x14ac:dyDescent="0.2"/>
    <row r="538" s="145" customFormat="1" x14ac:dyDescent="0.2"/>
    <row r="539" s="145" customFormat="1" x14ac:dyDescent="0.2"/>
    <row r="540" s="145" customFormat="1" x14ac:dyDescent="0.2"/>
    <row r="541" s="145" customFormat="1" x14ac:dyDescent="0.2"/>
    <row r="542" s="145" customFormat="1" x14ac:dyDescent="0.2"/>
    <row r="543" s="145" customFormat="1" x14ac:dyDescent="0.2"/>
    <row r="544" s="145" customFormat="1" x14ac:dyDescent="0.2"/>
    <row r="545" s="145" customFormat="1" x14ac:dyDescent="0.2"/>
    <row r="546" s="145" customFormat="1" x14ac:dyDescent="0.2"/>
    <row r="547" s="145" customFormat="1" x14ac:dyDescent="0.2"/>
    <row r="548" s="145" customFormat="1" x14ac:dyDescent="0.2"/>
    <row r="549" s="145" customFormat="1" x14ac:dyDescent="0.2"/>
    <row r="550" s="145" customFormat="1" x14ac:dyDescent="0.2"/>
    <row r="551" s="145" customFormat="1" x14ac:dyDescent="0.2"/>
    <row r="552" s="145" customFormat="1" x14ac:dyDescent="0.2"/>
    <row r="553" s="145" customFormat="1" x14ac:dyDescent="0.2"/>
    <row r="554" s="145" customFormat="1" x14ac:dyDescent="0.2"/>
    <row r="555" s="145" customFormat="1" x14ac:dyDescent="0.2"/>
    <row r="556" s="145" customFormat="1" x14ac:dyDescent="0.2"/>
    <row r="557" s="145" customFormat="1" x14ac:dyDescent="0.2"/>
    <row r="558" s="145" customFormat="1" x14ac:dyDescent="0.2"/>
    <row r="559" s="145" customFormat="1" x14ac:dyDescent="0.2"/>
    <row r="560" s="145" customFormat="1" x14ac:dyDescent="0.2"/>
    <row r="561" s="145" customFormat="1" x14ac:dyDescent="0.2"/>
    <row r="562" s="145" customFormat="1" x14ac:dyDescent="0.2"/>
    <row r="563" s="145" customFormat="1" x14ac:dyDescent="0.2"/>
  </sheetData>
  <sheetProtection sheet="1" objects="1" scenarios="1"/>
  <mergeCells count="6">
    <mergeCell ref="F3:F4"/>
    <mergeCell ref="C3:C4"/>
    <mergeCell ref="A3:A4"/>
    <mergeCell ref="B3:B4"/>
    <mergeCell ref="D3:D4"/>
    <mergeCell ref="E3:E4"/>
  </mergeCells>
  <phoneticPr fontId="15" type="noConversion"/>
  <printOptions horizontalCentered="1"/>
  <pageMargins left="0.25" right="0.25" top="0.35" bottom="0.45" header="0.5" footer="0.25"/>
  <pageSetup scale="98" orientation="landscape" r:id="rId1"/>
  <headerFooter alignWithMargins="0">
    <oddFooter>&amp;R&amp;"Arial,Bold"Cooperative Fund</oddFooter>
  </headerFooter>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2:D39"/>
  <sheetViews>
    <sheetView tabSelected="1" workbookViewId="0">
      <selection activeCell="B7" sqref="B7"/>
    </sheetView>
  </sheetViews>
  <sheetFormatPr defaultColWidth="9.140625" defaultRowHeight="12.75" x14ac:dyDescent="0.2"/>
  <cols>
    <col min="1" max="1" width="48" style="435" customWidth="1"/>
    <col min="2" max="2" width="40.5703125" style="435" customWidth="1"/>
    <col min="3" max="3" width="25.5703125" style="435" customWidth="1"/>
    <col min="4" max="4" width="46.42578125" style="435" customWidth="1"/>
    <col min="5" max="16384" width="9.140625" style="435"/>
  </cols>
  <sheetData>
    <row r="2" spans="1:4" ht="42.6" customHeight="1" x14ac:dyDescent="0.2">
      <c r="A2" s="685" t="s">
        <v>613</v>
      </c>
      <c r="B2" s="685"/>
      <c r="C2" s="685"/>
      <c r="D2" s="685"/>
    </row>
    <row r="3" spans="1:4" ht="25.5" customHeight="1" x14ac:dyDescent="0.2">
      <c r="A3" s="689" t="s">
        <v>767</v>
      </c>
      <c r="B3" s="689"/>
      <c r="C3" s="689"/>
      <c r="D3" s="689"/>
    </row>
    <row r="4" spans="1:4" x14ac:dyDescent="0.2">
      <c r="A4" s="585"/>
      <c r="B4" s="585"/>
      <c r="C4" s="585"/>
      <c r="D4" s="585"/>
    </row>
    <row r="5" spans="1:4" ht="22.5" customHeight="1" x14ac:dyDescent="0.3">
      <c r="A5" s="684" t="s">
        <v>588</v>
      </c>
      <c r="B5" s="684"/>
      <c r="C5" s="684"/>
      <c r="D5" s="684"/>
    </row>
    <row r="6" spans="1:4" ht="20.25" customHeight="1" x14ac:dyDescent="0.25">
      <c r="A6" s="436"/>
      <c r="B6" s="437" t="s">
        <v>587</v>
      </c>
      <c r="C6" s="438"/>
    </row>
    <row r="7" spans="1:4" ht="16.5" customHeight="1" x14ac:dyDescent="0.2">
      <c r="A7" s="435" t="s">
        <v>206</v>
      </c>
      <c r="B7" s="478" t="s">
        <v>312</v>
      </c>
      <c r="C7" s="439"/>
    </row>
    <row r="8" spans="1:4" ht="16.5" customHeight="1" x14ac:dyDescent="0.2">
      <c r="A8" s="435" t="s">
        <v>207</v>
      </c>
      <c r="B8" s="479" t="s">
        <v>611</v>
      </c>
      <c r="C8" s="439"/>
    </row>
    <row r="9" spans="1:4" ht="16.5" customHeight="1" x14ac:dyDescent="0.2">
      <c r="A9" s="435" t="s">
        <v>208</v>
      </c>
      <c r="B9" s="479" t="s">
        <v>313</v>
      </c>
      <c r="C9" s="688" t="s">
        <v>543</v>
      </c>
      <c r="D9" s="688"/>
    </row>
    <row r="10" spans="1:4" ht="16.5" customHeight="1" x14ac:dyDescent="0.2">
      <c r="A10" s="435" t="s">
        <v>209</v>
      </c>
      <c r="B10" s="479" t="s">
        <v>311</v>
      </c>
      <c r="C10" s="439"/>
    </row>
    <row r="11" spans="1:4" ht="16.5" customHeight="1" x14ac:dyDescent="0.2">
      <c r="A11" s="435" t="s">
        <v>645</v>
      </c>
      <c r="B11" s="440"/>
      <c r="C11" s="577" t="s">
        <v>648</v>
      </c>
    </row>
    <row r="12" spans="1:4" ht="16.5" customHeight="1" x14ac:dyDescent="0.2">
      <c r="A12" s="435" t="s">
        <v>646</v>
      </c>
      <c r="B12" s="440"/>
      <c r="C12" s="577" t="s">
        <v>649</v>
      </c>
    </row>
    <row r="13" spans="1:4" ht="16.5" customHeight="1" x14ac:dyDescent="0.2">
      <c r="A13" s="435" t="s">
        <v>654</v>
      </c>
      <c r="B13" s="441"/>
      <c r="C13" s="577" t="s">
        <v>650</v>
      </c>
    </row>
    <row r="14" spans="1:4" ht="16.5" customHeight="1" x14ac:dyDescent="0.2">
      <c r="A14" s="435" t="s">
        <v>655</v>
      </c>
      <c r="B14" s="441"/>
      <c r="C14" s="577" t="s">
        <v>656</v>
      </c>
    </row>
    <row r="15" spans="1:4" ht="16.5" customHeight="1" x14ac:dyDescent="0.2">
      <c r="A15" s="435" t="s">
        <v>560</v>
      </c>
      <c r="B15" s="442"/>
      <c r="C15" s="577" t="s">
        <v>652</v>
      </c>
    </row>
    <row r="16" spans="1:4" ht="16.5" customHeight="1" x14ac:dyDescent="0.2">
      <c r="A16" s="435" t="s">
        <v>647</v>
      </c>
      <c r="B16" s="441"/>
      <c r="C16" s="577" t="s">
        <v>648</v>
      </c>
    </row>
    <row r="17" spans="1:3" ht="16.5" customHeight="1" x14ac:dyDescent="0.2">
      <c r="A17" s="443" t="s">
        <v>210</v>
      </c>
      <c r="B17" s="578"/>
      <c r="C17" s="439"/>
    </row>
    <row r="18" spans="1:3" ht="16.5" customHeight="1" x14ac:dyDescent="0.2">
      <c r="A18" s="444" t="s">
        <v>244</v>
      </c>
      <c r="B18" s="445"/>
      <c r="C18" s="439"/>
    </row>
    <row r="19" spans="1:3" ht="16.5" customHeight="1" x14ac:dyDescent="0.2">
      <c r="A19" s="444" t="s">
        <v>245</v>
      </c>
      <c r="B19" s="446"/>
      <c r="C19" s="439"/>
    </row>
    <row r="20" spans="1:3" ht="16.5" customHeight="1" x14ac:dyDescent="0.2">
      <c r="A20" s="444" t="s">
        <v>246</v>
      </c>
      <c r="B20" s="445" t="s">
        <v>713</v>
      </c>
      <c r="C20" s="439"/>
    </row>
    <row r="21" spans="1:3" ht="16.5" customHeight="1" x14ac:dyDescent="0.2">
      <c r="A21" s="444" t="s">
        <v>247</v>
      </c>
      <c r="B21" s="445"/>
      <c r="C21" s="439"/>
    </row>
    <row r="22" spans="1:3" ht="16.5" customHeight="1" x14ac:dyDescent="0.2">
      <c r="A22" s="444" t="s">
        <v>248</v>
      </c>
      <c r="B22" s="445"/>
      <c r="C22" s="439"/>
    </row>
    <row r="23" spans="1:3" ht="16.5" customHeight="1" x14ac:dyDescent="0.2">
      <c r="A23" s="444" t="s">
        <v>249</v>
      </c>
      <c r="B23" s="446"/>
      <c r="C23" s="439"/>
    </row>
    <row r="24" spans="1:3" ht="16.5" customHeight="1" x14ac:dyDescent="0.2">
      <c r="A24" s="447" t="s">
        <v>288</v>
      </c>
      <c r="B24" s="579"/>
      <c r="C24" s="439"/>
    </row>
    <row r="25" spans="1:3" ht="16.5" customHeight="1" x14ac:dyDescent="0.2">
      <c r="A25" s="444" t="s">
        <v>244</v>
      </c>
      <c r="B25" s="445"/>
      <c r="C25" s="439"/>
    </row>
    <row r="26" spans="1:3" ht="16.5" customHeight="1" x14ac:dyDescent="0.2">
      <c r="A26" s="444" t="s">
        <v>245</v>
      </c>
      <c r="B26" s="446"/>
      <c r="C26" s="439"/>
    </row>
    <row r="27" spans="1:3" ht="16.5" customHeight="1" x14ac:dyDescent="0.2">
      <c r="A27" s="444" t="s">
        <v>246</v>
      </c>
      <c r="B27" s="445" t="s">
        <v>713</v>
      </c>
      <c r="C27" s="439"/>
    </row>
    <row r="28" spans="1:3" ht="16.5" customHeight="1" x14ac:dyDescent="0.2">
      <c r="A28" s="444" t="s">
        <v>247</v>
      </c>
      <c r="B28" s="445"/>
      <c r="C28" s="439"/>
    </row>
    <row r="29" spans="1:3" ht="16.5" customHeight="1" x14ac:dyDescent="0.2">
      <c r="A29" s="444" t="s">
        <v>248</v>
      </c>
      <c r="B29" s="445"/>
      <c r="C29" s="439"/>
    </row>
    <row r="30" spans="1:3" ht="16.5" customHeight="1" x14ac:dyDescent="0.2">
      <c r="A30" s="444" t="s">
        <v>249</v>
      </c>
      <c r="B30" s="446"/>
      <c r="C30" s="439"/>
    </row>
    <row r="31" spans="1:3" ht="19.5" customHeight="1" x14ac:dyDescent="0.2"/>
    <row r="33" spans="1:4" ht="21" x14ac:dyDescent="0.35">
      <c r="A33" s="686" t="s">
        <v>540</v>
      </c>
      <c r="B33" s="686"/>
      <c r="C33" s="686"/>
      <c r="D33" s="686"/>
    </row>
    <row r="34" spans="1:4" ht="66.75" customHeight="1" x14ac:dyDescent="0.2">
      <c r="A34" s="687" t="s">
        <v>541</v>
      </c>
      <c r="B34" s="687"/>
      <c r="C34" s="687"/>
      <c r="D34" s="687"/>
    </row>
    <row r="36" spans="1:4" ht="15.75" x14ac:dyDescent="0.25">
      <c r="A36" s="438" t="s">
        <v>700</v>
      </c>
      <c r="B36" s="631"/>
      <c r="C36" s="632"/>
    </row>
    <row r="37" spans="1:4" x14ac:dyDescent="0.2">
      <c r="A37" s="682" t="s">
        <v>701</v>
      </c>
      <c r="B37" s="683"/>
      <c r="C37" s="683"/>
    </row>
    <row r="38" spans="1:4" x14ac:dyDescent="0.2">
      <c r="A38" s="683"/>
      <c r="B38" s="683"/>
      <c r="C38" s="683"/>
    </row>
    <row r="39" spans="1:4" ht="51" customHeight="1" x14ac:dyDescent="0.2">
      <c r="A39" s="683"/>
      <c r="B39" s="683"/>
      <c r="C39" s="683"/>
    </row>
  </sheetData>
  <sheetProtection algorithmName="SHA-512" hashValue="uAq6np71JogFLGkyLyw8442HiifK4/SlK30FC24vOPN0hPj6tl/+eK6uDXGtySbHmkRaT2193eNrUV6ym/dPRA==" saltValue="Y4vIam3IgYyjNBj5CMhhVw==" spinCount="100000" sheet="1" objects="1" scenarios="1"/>
  <mergeCells count="7">
    <mergeCell ref="A37:C39"/>
    <mergeCell ref="A5:D5"/>
    <mergeCell ref="A2:D2"/>
    <mergeCell ref="A33:D33"/>
    <mergeCell ref="A34:D34"/>
    <mergeCell ref="C9:D9"/>
    <mergeCell ref="A3:D3"/>
  </mergeCells>
  <phoneticPr fontId="15" type="noConversion"/>
  <printOptions horizontalCentered="1"/>
  <pageMargins left="0.5" right="0.5" top="1" bottom="1" header="0.5" footer="0.5"/>
  <pageSetup orientation="landscape" r:id="rId1"/>
  <headerFooter alignWithMargins="0"/>
  <customProperties>
    <customPr name="OrphanNamesChecke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F872"/>
  <sheetViews>
    <sheetView workbookViewId="0">
      <selection activeCell="A3" sqref="A3:D4"/>
    </sheetView>
  </sheetViews>
  <sheetFormatPr defaultColWidth="9.140625" defaultRowHeight="11.25" x14ac:dyDescent="0.2"/>
  <cols>
    <col min="1" max="1" width="4.5703125" style="327" customWidth="1"/>
    <col min="2" max="2" width="55.5703125" style="327" customWidth="1"/>
    <col min="3" max="3" width="8.5703125" style="327" customWidth="1"/>
    <col min="4" max="6" width="21.5703125" style="327" customWidth="1"/>
    <col min="7" max="7" width="20.5703125" style="327" customWidth="1"/>
    <col min="8" max="16384" width="9.140625" style="327"/>
  </cols>
  <sheetData>
    <row r="1" spans="1:32" ht="14.45" customHeight="1" thickBot="1" x14ac:dyDescent="0.25">
      <c r="A1" s="325" t="s">
        <v>56</v>
      </c>
      <c r="B1" s="325"/>
      <c r="C1" s="325"/>
      <c r="D1" s="325"/>
      <c r="E1" s="241" t="s">
        <v>205</v>
      </c>
      <c r="F1" s="326" t="str">
        <f>'Basic Data Input'!B7</f>
        <v>__-____</v>
      </c>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row>
    <row r="2" spans="1:32" ht="9" customHeight="1" thickBot="1" x14ac:dyDescent="0.25">
      <c r="A2" s="325"/>
      <c r="B2" s="325"/>
      <c r="C2" s="325"/>
      <c r="D2" s="325"/>
      <c r="E2" s="325"/>
      <c r="F2" s="325"/>
      <c r="G2" s="154"/>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row>
    <row r="3" spans="1:32" s="125" customFormat="1" ht="18" customHeight="1" x14ac:dyDescent="0.2">
      <c r="A3" s="899" t="s">
        <v>44</v>
      </c>
      <c r="B3" s="909" t="s">
        <v>256</v>
      </c>
      <c r="C3" s="903" t="s">
        <v>268</v>
      </c>
      <c r="D3" s="897" t="s">
        <v>761</v>
      </c>
      <c r="E3" s="897" t="s">
        <v>762</v>
      </c>
      <c r="F3" s="895" t="s">
        <v>763</v>
      </c>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row>
    <row r="4" spans="1:32" s="125" customFormat="1" ht="18" customHeight="1" thickBot="1" x14ac:dyDescent="0.25">
      <c r="A4" s="900"/>
      <c r="B4" s="910"/>
      <c r="C4" s="904"/>
      <c r="D4" s="898"/>
      <c r="E4" s="898"/>
      <c r="F4" s="896"/>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row>
    <row r="5" spans="1:32" s="125" customFormat="1" ht="12.75" x14ac:dyDescent="0.2">
      <c r="A5" s="287">
        <f>ROWS(A$5:A5)</f>
        <v>1</v>
      </c>
      <c r="B5" s="288" t="s">
        <v>194</v>
      </c>
      <c r="C5" s="507"/>
      <c r="D5" s="511"/>
      <c r="E5" s="511"/>
      <c r="F5" s="512"/>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row>
    <row r="6" spans="1:32" s="125" customFormat="1" ht="12.75" x14ac:dyDescent="0.2">
      <c r="A6" s="287">
        <f>ROWS(A$5:A6)</f>
        <v>2</v>
      </c>
      <c r="B6" s="135" t="s">
        <v>548</v>
      </c>
      <c r="C6" s="126"/>
      <c r="D6" s="176"/>
      <c r="E6" s="176"/>
      <c r="F6" s="17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row>
    <row r="7" spans="1:32" s="125" customFormat="1" ht="12.75" x14ac:dyDescent="0.2">
      <c r="A7" s="287">
        <f>ROWS(A$5:A7)</f>
        <v>3</v>
      </c>
      <c r="B7" s="135" t="s">
        <v>549</v>
      </c>
      <c r="C7" s="126"/>
      <c r="D7" s="176"/>
      <c r="E7" s="176"/>
      <c r="F7" s="17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row>
    <row r="8" spans="1:32" s="125" customFormat="1" ht="12.75" x14ac:dyDescent="0.2">
      <c r="A8" s="287">
        <f>ROWS(A$5:A8)</f>
        <v>4</v>
      </c>
      <c r="B8" s="135" t="s">
        <v>550</v>
      </c>
      <c r="C8" s="11"/>
      <c r="D8" s="176"/>
      <c r="E8" s="176"/>
      <c r="F8" s="17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row>
    <row r="9" spans="1:32" s="125" customFormat="1" ht="12.75" x14ac:dyDescent="0.2">
      <c r="A9" s="287">
        <f>ROWS(A$5:A9)</f>
        <v>5</v>
      </c>
      <c r="B9" s="12"/>
      <c r="C9" s="11"/>
      <c r="D9" s="176"/>
      <c r="E9" s="176"/>
      <c r="F9" s="17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row>
    <row r="10" spans="1:32" s="125" customFormat="1" ht="12.75" x14ac:dyDescent="0.2">
      <c r="A10" s="287">
        <f>ROWS(A$5:A10)</f>
        <v>6</v>
      </c>
      <c r="B10" s="12"/>
      <c r="C10" s="11"/>
      <c r="D10" s="176"/>
      <c r="E10" s="176"/>
      <c r="F10" s="17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row>
    <row r="11" spans="1:32" s="125" customFormat="1" ht="12.75" x14ac:dyDescent="0.2">
      <c r="A11" s="287">
        <f>ROWS(A$5:A11)</f>
        <v>7</v>
      </c>
      <c r="B11" s="12"/>
      <c r="C11" s="11"/>
      <c r="D11" s="176"/>
      <c r="E11" s="176"/>
      <c r="F11" s="17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row>
    <row r="12" spans="1:32" s="125" customFormat="1" ht="12.75" x14ac:dyDescent="0.2">
      <c r="A12" s="287">
        <f>ROWS(A$5:A12)</f>
        <v>8</v>
      </c>
      <c r="B12" s="12"/>
      <c r="C12" s="11"/>
      <c r="D12" s="176"/>
      <c r="E12" s="176"/>
      <c r="F12" s="17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row>
    <row r="13" spans="1:32" s="125" customFormat="1" ht="12.75" x14ac:dyDescent="0.2">
      <c r="A13" s="287">
        <f>ROWS(A$5:A13)</f>
        <v>9</v>
      </c>
      <c r="B13" s="12"/>
      <c r="C13" s="11"/>
      <c r="D13" s="176"/>
      <c r="E13" s="176"/>
      <c r="F13" s="17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row>
    <row r="14" spans="1:32" s="125" customFormat="1" ht="12.75" x14ac:dyDescent="0.2">
      <c r="A14" s="287">
        <f>ROWS(A$5:A14)</f>
        <v>10</v>
      </c>
      <c r="B14" s="12"/>
      <c r="C14" s="11"/>
      <c r="D14" s="176"/>
      <c r="E14" s="176"/>
      <c r="F14" s="17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row>
    <row r="15" spans="1:32" s="125" customFormat="1" ht="12.75" x14ac:dyDescent="0.2">
      <c r="A15" s="287">
        <f>ROWS(A$5:A15)</f>
        <v>11</v>
      </c>
      <c r="B15" s="12"/>
      <c r="C15" s="11"/>
      <c r="D15" s="176"/>
      <c r="E15" s="176"/>
      <c r="F15" s="17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row>
    <row r="16" spans="1:32" s="125" customFormat="1" ht="12.75" x14ac:dyDescent="0.2">
      <c r="A16" s="287">
        <f>ROWS(A$5:A16)</f>
        <v>12</v>
      </c>
      <c r="B16" s="12"/>
      <c r="C16" s="11"/>
      <c r="D16" s="176"/>
      <c r="E16" s="176"/>
      <c r="F16" s="17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row>
    <row r="17" spans="1:32" s="125" customFormat="1" ht="12.75" x14ac:dyDescent="0.2">
      <c r="A17" s="287">
        <f>ROWS(A$5:A17)</f>
        <v>13</v>
      </c>
      <c r="B17" s="12"/>
      <c r="C17" s="11"/>
      <c r="D17" s="176"/>
      <c r="E17" s="176"/>
      <c r="F17" s="17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row>
    <row r="18" spans="1:32" s="125" customFormat="1" ht="12.75" x14ac:dyDescent="0.2">
      <c r="A18" s="287">
        <f>ROWS(A$5:A18)</f>
        <v>14</v>
      </c>
      <c r="B18" s="135" t="s">
        <v>196</v>
      </c>
      <c r="C18" s="136"/>
      <c r="D18" s="328">
        <f>ROUND(SUM(D6:D17),2)</f>
        <v>0</v>
      </c>
      <c r="E18" s="328">
        <f>ROUND(SUM(E6:E17),2)</f>
        <v>0</v>
      </c>
      <c r="F18" s="511"/>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row>
    <row r="19" spans="1:32" s="125" customFormat="1" ht="12.75" x14ac:dyDescent="0.2">
      <c r="A19" s="287">
        <f>ROWS(A$5:A19)</f>
        <v>15</v>
      </c>
      <c r="B19" s="135" t="s">
        <v>197</v>
      </c>
      <c r="C19" s="136"/>
      <c r="D19" s="511"/>
      <c r="E19" s="511"/>
      <c r="F19" s="291">
        <f>ROUND(SUM(F6:F17),2)</f>
        <v>0</v>
      </c>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row>
    <row r="20" spans="1:32" s="125" customFormat="1" ht="12.75" x14ac:dyDescent="0.2">
      <c r="A20" s="287">
        <f>ROWS(A$5:A20)</f>
        <v>16</v>
      </c>
      <c r="B20" s="135" t="s">
        <v>76</v>
      </c>
      <c r="C20" s="136"/>
      <c r="D20" s="511"/>
      <c r="E20" s="511"/>
      <c r="F20" s="17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row>
    <row r="21" spans="1:32" s="125" customFormat="1" ht="13.5" thickBot="1" x14ac:dyDescent="0.25">
      <c r="A21" s="287">
        <f>ROWS(A$5:A21)</f>
        <v>17</v>
      </c>
      <c r="B21" s="135" t="s">
        <v>77</v>
      </c>
      <c r="C21" s="136"/>
      <c r="D21" s="511"/>
      <c r="E21" s="511"/>
      <c r="F21" s="249">
        <f>IF(SUM(F19:F20)&lt;&gt;F38,"Budget Not Balanced",ROUND(SUM(F19:F20),2))</f>
        <v>0</v>
      </c>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row>
    <row r="22" spans="1:32" s="125" customFormat="1" ht="12.75" x14ac:dyDescent="0.2">
      <c r="A22" s="293">
        <f>ROWS(A$5:A22)</f>
        <v>18</v>
      </c>
      <c r="B22" s="294" t="s">
        <v>259</v>
      </c>
      <c r="C22" s="511"/>
      <c r="D22" s="511"/>
      <c r="E22" s="511"/>
      <c r="F22" s="511"/>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row>
    <row r="23" spans="1:32" s="125" customFormat="1" ht="12.75" x14ac:dyDescent="0.2">
      <c r="A23" s="295">
        <f>ROWS(A$5:A23)</f>
        <v>19</v>
      </c>
      <c r="B23" s="296" t="s">
        <v>78</v>
      </c>
      <c r="C23" s="13"/>
      <c r="D23" s="176"/>
      <c r="E23" s="176"/>
      <c r="F23" s="168"/>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row>
    <row r="24" spans="1:32" s="125" customFormat="1" ht="12.75" x14ac:dyDescent="0.2">
      <c r="A24" s="295">
        <f>ROWS(A$5:A24)</f>
        <v>20</v>
      </c>
      <c r="B24" s="296" t="s">
        <v>79</v>
      </c>
      <c r="C24" s="13"/>
      <c r="D24" s="176"/>
      <c r="E24" s="176"/>
      <c r="F24" s="168"/>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row>
    <row r="25" spans="1:32" s="125" customFormat="1" ht="12.75" x14ac:dyDescent="0.2">
      <c r="A25" s="295">
        <f>ROWS(A$5:A25)</f>
        <v>21</v>
      </c>
      <c r="B25" s="296" t="s">
        <v>81</v>
      </c>
      <c r="C25" s="13"/>
      <c r="D25" s="248">
        <f>ROUND(SUM(D23:D24),2)</f>
        <v>0</v>
      </c>
      <c r="E25" s="248">
        <f>IF(SUM(E23:E24)&lt;&gt;D40,"Must = Col 1 Line 36",ROUND(SUM(E23:E24),2))</f>
        <v>0</v>
      </c>
      <c r="F25" s="249">
        <f>IF(SUM(F23:F24)&lt;&gt;E40,"Must = Col 2 Line 36",ROUND(SUM(F23:F24),2))</f>
        <v>0</v>
      </c>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row>
    <row r="26" spans="1:32" s="125" customFormat="1" ht="12.75" x14ac:dyDescent="0.2">
      <c r="A26" s="295">
        <f>ROWS(A$5:A26)</f>
        <v>22</v>
      </c>
      <c r="B26" s="299" t="s">
        <v>82</v>
      </c>
      <c r="C26" s="511"/>
      <c r="D26" s="511"/>
      <c r="E26" s="511"/>
      <c r="F26" s="511"/>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row>
    <row r="27" spans="1:32" s="125" customFormat="1" ht="12.75" x14ac:dyDescent="0.2">
      <c r="A27" s="295">
        <f>ROWS(A$5:A27)</f>
        <v>23</v>
      </c>
      <c r="B27" s="296" t="s">
        <v>91</v>
      </c>
      <c r="C27" s="299">
        <v>1510</v>
      </c>
      <c r="D27" s="176"/>
      <c r="E27" s="176"/>
      <c r="F27" s="184"/>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row>
    <row r="28" spans="1:32" s="125" customFormat="1" ht="12.75" x14ac:dyDescent="0.2">
      <c r="A28" s="295">
        <f>ROWS(A$5:A28)</f>
        <v>24</v>
      </c>
      <c r="B28" s="296" t="s">
        <v>257</v>
      </c>
      <c r="C28" s="299">
        <v>1741</v>
      </c>
      <c r="D28" s="176"/>
      <c r="E28" s="176"/>
      <c r="F28" s="168"/>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row>
    <row r="29" spans="1:32" s="125" customFormat="1" ht="12.75" x14ac:dyDescent="0.2">
      <c r="A29" s="295">
        <f>ROWS(A$5:A29)</f>
        <v>25</v>
      </c>
      <c r="B29" s="296" t="s">
        <v>258</v>
      </c>
      <c r="C29" s="299">
        <v>1742</v>
      </c>
      <c r="D29" s="176"/>
      <c r="E29" s="176"/>
      <c r="F29" s="168"/>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row>
    <row r="30" spans="1:32" s="125" customFormat="1" ht="12.75" x14ac:dyDescent="0.2">
      <c r="A30" s="295">
        <f>ROWS(A$5:A30)</f>
        <v>26</v>
      </c>
      <c r="B30" s="296" t="s">
        <v>269</v>
      </c>
      <c r="C30" s="299">
        <v>1743</v>
      </c>
      <c r="D30" s="176"/>
      <c r="E30" s="176"/>
      <c r="F30" s="168"/>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row>
    <row r="31" spans="1:32" s="125" customFormat="1" ht="12.75" x14ac:dyDescent="0.2">
      <c r="A31" s="295">
        <f>ROWS(A$5:A31)</f>
        <v>27</v>
      </c>
      <c r="B31" s="14"/>
      <c r="C31" s="13"/>
      <c r="D31" s="176"/>
      <c r="E31" s="176"/>
      <c r="F31" s="168"/>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row>
    <row r="32" spans="1:32" s="125" customFormat="1" ht="12.75" x14ac:dyDescent="0.2">
      <c r="A32" s="295">
        <f>ROWS(A$5:A32)</f>
        <v>28</v>
      </c>
      <c r="B32" s="14"/>
      <c r="C32" s="13"/>
      <c r="D32" s="176"/>
      <c r="E32" s="176"/>
      <c r="F32" s="168"/>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row>
    <row r="33" spans="1:32" s="125" customFormat="1" ht="12.75" x14ac:dyDescent="0.2">
      <c r="A33" s="295">
        <f>ROWS(A$5:A33)</f>
        <v>29</v>
      </c>
      <c r="B33" s="14"/>
      <c r="C33" s="13"/>
      <c r="D33" s="176"/>
      <c r="E33" s="176"/>
      <c r="F33" s="168"/>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row>
    <row r="34" spans="1:32" s="125" customFormat="1" ht="12.75" x14ac:dyDescent="0.2">
      <c r="A34" s="295">
        <f>ROWS(A$5:A34)</f>
        <v>30</v>
      </c>
      <c r="B34" s="299" t="s">
        <v>116</v>
      </c>
      <c r="C34" s="511"/>
      <c r="D34" s="511"/>
      <c r="E34" s="511"/>
      <c r="F34" s="511"/>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row>
    <row r="35" spans="1:32" s="125" customFormat="1" ht="12.75" x14ac:dyDescent="0.2">
      <c r="A35" s="295">
        <f>ROWS(A$5:A35)</f>
        <v>31</v>
      </c>
      <c r="B35" s="14"/>
      <c r="C35" s="13"/>
      <c r="D35" s="176"/>
      <c r="E35" s="176"/>
      <c r="F35" s="168"/>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row>
    <row r="36" spans="1:32" s="125" customFormat="1" ht="12.75" x14ac:dyDescent="0.2">
      <c r="A36" s="295">
        <f>ROWS(A$5:A36)</f>
        <v>32</v>
      </c>
      <c r="B36" s="14"/>
      <c r="C36" s="13"/>
      <c r="D36" s="176"/>
      <c r="E36" s="176"/>
      <c r="F36" s="168"/>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row>
    <row r="37" spans="1:32" s="125" customFormat="1" ht="12.75" x14ac:dyDescent="0.2">
      <c r="A37" s="295">
        <f>ROWS(A$5:A37)</f>
        <v>33</v>
      </c>
      <c r="B37" s="14"/>
      <c r="C37" s="13"/>
      <c r="D37" s="176"/>
      <c r="E37" s="176"/>
      <c r="F37" s="168"/>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row>
    <row r="38" spans="1:32" s="125" customFormat="1" ht="12.75" x14ac:dyDescent="0.2">
      <c r="A38" s="295">
        <f>ROWS(A$5:A38)</f>
        <v>34</v>
      </c>
      <c r="B38" s="296" t="s">
        <v>126</v>
      </c>
      <c r="C38" s="13"/>
      <c r="D38" s="328">
        <f>SUM(D25:D37)</f>
        <v>0</v>
      </c>
      <c r="E38" s="328">
        <f>SUM(E25:E37)</f>
        <v>0</v>
      </c>
      <c r="F38" s="249">
        <f>SUM(F25:F37)</f>
        <v>0</v>
      </c>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row>
    <row r="39" spans="1:32" s="125" customFormat="1" ht="12.75" x14ac:dyDescent="0.2">
      <c r="A39" s="295">
        <f>ROWS(A$5:A39)</f>
        <v>35</v>
      </c>
      <c r="B39" s="296" t="s">
        <v>200</v>
      </c>
      <c r="C39" s="13"/>
      <c r="D39" s="297">
        <f>D18</f>
        <v>0</v>
      </c>
      <c r="E39" s="297">
        <f>E18</f>
        <v>0</v>
      </c>
      <c r="F39" s="511"/>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row>
    <row r="40" spans="1:32" s="125" customFormat="1" ht="13.5" thickBot="1" x14ac:dyDescent="0.25">
      <c r="A40" s="300">
        <f>ROWS(A$5:A40)</f>
        <v>36</v>
      </c>
      <c r="B40" s="301" t="s">
        <v>128</v>
      </c>
      <c r="C40" s="15"/>
      <c r="D40" s="302">
        <f>ROUND(D38-D39,2)</f>
        <v>0</v>
      </c>
      <c r="E40" s="302">
        <f>ROUND(E38-E39,2)</f>
        <v>0</v>
      </c>
      <c r="F40" s="511"/>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row>
    <row r="41" spans="1:32" s="125" customFormat="1" ht="6" customHeight="1" x14ac:dyDescent="0.2">
      <c r="A41" s="122"/>
      <c r="B41" s="122"/>
      <c r="C41" s="122"/>
      <c r="D41" s="122"/>
      <c r="E41" s="122"/>
      <c r="F41" s="122"/>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row>
    <row r="42" spans="1:32" s="125" customFormat="1" ht="12.75" x14ac:dyDescent="0.2">
      <c r="A42" s="304" t="s">
        <v>202</v>
      </c>
      <c r="B42" s="304"/>
      <c r="C42" s="304"/>
      <c r="D42" s="304"/>
      <c r="E42" s="304"/>
      <c r="F42" s="122"/>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row>
    <row r="43" spans="1:32" s="145" customFormat="1" ht="6" customHeight="1" x14ac:dyDescent="0.2">
      <c r="A43" s="515"/>
      <c r="B43" s="515"/>
      <c r="C43" s="515"/>
      <c r="D43" s="515"/>
      <c r="E43" s="515"/>
      <c r="F43" s="151"/>
    </row>
    <row r="44" spans="1:32" s="153" customFormat="1" ht="12" customHeight="1" x14ac:dyDescent="0.2">
      <c r="A44" s="522"/>
      <c r="B44" s="522"/>
      <c r="C44" s="522"/>
      <c r="D44" s="523"/>
      <c r="E44" s="155"/>
      <c r="F44" s="155"/>
      <c r="G44" s="155"/>
    </row>
    <row r="45" spans="1:32" s="153" customFormat="1" ht="12" customHeight="1" x14ac:dyDescent="0.2">
      <c r="A45" s="522"/>
      <c r="B45" s="522"/>
      <c r="C45" s="522"/>
      <c r="D45" s="523"/>
      <c r="E45" s="155"/>
      <c r="F45" s="155"/>
      <c r="G45" s="155"/>
    </row>
    <row r="46" spans="1:32" s="153" customFormat="1" ht="3" hidden="1" customHeight="1" thickTop="1" x14ac:dyDescent="0.2">
      <c r="D46" s="155"/>
      <c r="E46" s="155"/>
      <c r="F46" s="155"/>
      <c r="G46" s="155"/>
    </row>
    <row r="47" spans="1:32" s="153" customFormat="1" ht="12" hidden="1" customHeight="1" x14ac:dyDescent="0.2">
      <c r="D47" s="155"/>
      <c r="E47" s="155"/>
      <c r="F47" s="155"/>
      <c r="G47" s="156" t="s">
        <v>204</v>
      </c>
    </row>
    <row r="48" spans="1:32" s="153" customFormat="1" x14ac:dyDescent="0.2">
      <c r="D48" s="155"/>
      <c r="E48" s="155"/>
      <c r="F48" s="155"/>
      <c r="G48" s="155"/>
    </row>
    <row r="49" spans="3:7" s="153" customFormat="1" x14ac:dyDescent="0.2">
      <c r="D49" s="155"/>
      <c r="E49" s="155"/>
      <c r="F49" s="155"/>
      <c r="G49" s="155"/>
    </row>
    <row r="50" spans="3:7" s="153" customFormat="1" x14ac:dyDescent="0.2">
      <c r="D50" s="155"/>
      <c r="E50" s="155"/>
      <c r="F50" s="155"/>
      <c r="G50" s="155"/>
    </row>
    <row r="51" spans="3:7" s="153" customFormat="1" x14ac:dyDescent="0.2">
      <c r="D51" s="155"/>
      <c r="E51" s="155"/>
      <c r="F51" s="155"/>
      <c r="G51" s="155"/>
    </row>
    <row r="52" spans="3:7" s="153" customFormat="1" x14ac:dyDescent="0.2">
      <c r="C52" s="524"/>
      <c r="D52" s="155"/>
      <c r="E52" s="155"/>
      <c r="F52" s="155"/>
      <c r="G52" s="155"/>
    </row>
    <row r="53" spans="3:7" s="153" customFormat="1" x14ac:dyDescent="0.2">
      <c r="D53" s="155"/>
      <c r="E53" s="155"/>
      <c r="F53" s="155"/>
      <c r="G53" s="155"/>
    </row>
    <row r="54" spans="3:7" s="153" customFormat="1" x14ac:dyDescent="0.2">
      <c r="D54" s="155"/>
      <c r="E54" s="155"/>
      <c r="F54" s="155"/>
      <c r="G54" s="155"/>
    </row>
    <row r="55" spans="3:7" s="153" customFormat="1" x14ac:dyDescent="0.2">
      <c r="D55" s="155"/>
      <c r="E55" s="155"/>
      <c r="F55" s="155"/>
      <c r="G55" s="155"/>
    </row>
    <row r="56" spans="3:7" s="153" customFormat="1" x14ac:dyDescent="0.2">
      <c r="D56" s="155"/>
      <c r="E56" s="155"/>
      <c r="F56" s="155"/>
      <c r="G56" s="155"/>
    </row>
    <row r="57" spans="3:7" s="153" customFormat="1" x14ac:dyDescent="0.2">
      <c r="D57" s="155"/>
      <c r="E57" s="155"/>
      <c r="F57" s="155"/>
      <c r="G57" s="155"/>
    </row>
    <row r="58" spans="3:7" s="153" customFormat="1" x14ac:dyDescent="0.2">
      <c r="D58" s="155"/>
      <c r="E58" s="155"/>
      <c r="F58" s="155"/>
      <c r="G58" s="155"/>
    </row>
    <row r="59" spans="3:7" s="153" customFormat="1" x14ac:dyDescent="0.2">
      <c r="D59" s="155"/>
      <c r="E59" s="155"/>
      <c r="F59" s="155"/>
      <c r="G59" s="155"/>
    </row>
    <row r="60" spans="3:7" s="153" customFormat="1" x14ac:dyDescent="0.2">
      <c r="D60" s="155"/>
      <c r="E60" s="155"/>
      <c r="F60" s="155"/>
      <c r="G60" s="155"/>
    </row>
    <row r="61" spans="3:7" s="153" customFormat="1" x14ac:dyDescent="0.2">
      <c r="D61" s="155"/>
      <c r="E61" s="155"/>
      <c r="F61" s="155"/>
      <c r="G61" s="155"/>
    </row>
    <row r="62" spans="3:7" s="153" customFormat="1" x14ac:dyDescent="0.2">
      <c r="D62" s="155"/>
      <c r="E62" s="155"/>
      <c r="F62" s="155"/>
      <c r="G62" s="155"/>
    </row>
    <row r="63" spans="3:7" s="153" customFormat="1" x14ac:dyDescent="0.2">
      <c r="D63" s="155"/>
      <c r="E63" s="155"/>
      <c r="F63" s="155"/>
      <c r="G63" s="155"/>
    </row>
    <row r="64" spans="3:7" s="153" customFormat="1" x14ac:dyDescent="0.2">
      <c r="D64" s="155"/>
      <c r="E64" s="155"/>
      <c r="F64" s="155"/>
      <c r="G64" s="155"/>
    </row>
    <row r="65" spans="4:7" s="153" customFormat="1" x14ac:dyDescent="0.2">
      <c r="D65" s="155"/>
      <c r="E65" s="155"/>
      <c r="F65" s="155"/>
      <c r="G65" s="155"/>
    </row>
    <row r="66" spans="4:7" s="153" customFormat="1" x14ac:dyDescent="0.2">
      <c r="D66" s="155"/>
      <c r="E66" s="155"/>
      <c r="F66" s="155"/>
      <c r="G66" s="155"/>
    </row>
    <row r="67" spans="4:7" s="153" customFormat="1" x14ac:dyDescent="0.2">
      <c r="D67" s="155"/>
      <c r="E67" s="155"/>
      <c r="F67" s="155"/>
      <c r="G67" s="155"/>
    </row>
    <row r="68" spans="4:7" s="153" customFormat="1" x14ac:dyDescent="0.2">
      <c r="D68" s="155"/>
      <c r="E68" s="155"/>
      <c r="F68" s="155"/>
      <c r="G68" s="155"/>
    </row>
    <row r="69" spans="4:7" s="153" customFormat="1" x14ac:dyDescent="0.2">
      <c r="D69" s="155"/>
      <c r="E69" s="155"/>
      <c r="F69" s="155"/>
      <c r="G69" s="155"/>
    </row>
    <row r="70" spans="4:7" s="153" customFormat="1" x14ac:dyDescent="0.2">
      <c r="D70" s="155"/>
      <c r="E70" s="155"/>
      <c r="F70" s="155"/>
      <c r="G70" s="155"/>
    </row>
    <row r="71" spans="4:7" s="153" customFormat="1" x14ac:dyDescent="0.2">
      <c r="D71" s="155"/>
      <c r="E71" s="155"/>
      <c r="F71" s="155"/>
      <c r="G71" s="155"/>
    </row>
    <row r="72" spans="4:7" s="153" customFormat="1" x14ac:dyDescent="0.2">
      <c r="D72" s="155"/>
      <c r="E72" s="155"/>
      <c r="F72" s="155"/>
      <c r="G72" s="155"/>
    </row>
    <row r="73" spans="4:7" s="153" customFormat="1" x14ac:dyDescent="0.2">
      <c r="D73" s="155"/>
      <c r="E73" s="155"/>
      <c r="F73" s="155"/>
      <c r="G73" s="155"/>
    </row>
    <row r="74" spans="4:7" s="153" customFormat="1" x14ac:dyDescent="0.2">
      <c r="D74" s="155"/>
      <c r="E74" s="155"/>
      <c r="F74" s="155"/>
      <c r="G74" s="155"/>
    </row>
    <row r="75" spans="4:7" s="153" customFormat="1" x14ac:dyDescent="0.2">
      <c r="D75" s="155"/>
      <c r="E75" s="155"/>
      <c r="F75" s="155"/>
      <c r="G75" s="155"/>
    </row>
    <row r="76" spans="4:7" s="153" customFormat="1" x14ac:dyDescent="0.2">
      <c r="D76" s="155"/>
      <c r="E76" s="155"/>
      <c r="F76" s="155"/>
      <c r="G76" s="155"/>
    </row>
    <row r="77" spans="4:7" s="153" customFormat="1" x14ac:dyDescent="0.2">
      <c r="D77" s="155"/>
      <c r="E77" s="155"/>
      <c r="F77" s="155"/>
      <c r="G77" s="155"/>
    </row>
    <row r="78" spans="4:7" s="153" customFormat="1" x14ac:dyDescent="0.2">
      <c r="D78" s="155"/>
      <c r="E78" s="155"/>
      <c r="F78" s="155"/>
      <c r="G78" s="155"/>
    </row>
    <row r="79" spans="4:7" s="153" customFormat="1" x14ac:dyDescent="0.2">
      <c r="D79" s="155"/>
      <c r="E79" s="155"/>
      <c r="F79" s="155"/>
      <c r="G79" s="155"/>
    </row>
    <row r="80" spans="4:7" s="153" customFormat="1" x14ac:dyDescent="0.2">
      <c r="D80" s="155"/>
      <c r="E80" s="155"/>
      <c r="F80" s="155"/>
      <c r="G80" s="155"/>
    </row>
    <row r="81" spans="4:7" s="153" customFormat="1" x14ac:dyDescent="0.2">
      <c r="D81" s="155"/>
      <c r="E81" s="155"/>
      <c r="F81" s="155"/>
      <c r="G81" s="155"/>
    </row>
    <row r="82" spans="4:7" s="153" customFormat="1" x14ac:dyDescent="0.2">
      <c r="D82" s="155"/>
      <c r="E82" s="155"/>
      <c r="F82" s="155"/>
      <c r="G82" s="155"/>
    </row>
    <row r="83" spans="4:7" s="153" customFormat="1" x14ac:dyDescent="0.2">
      <c r="D83" s="155"/>
      <c r="E83" s="155"/>
      <c r="F83" s="155"/>
      <c r="G83" s="155"/>
    </row>
    <row r="84" spans="4:7" s="153" customFormat="1" x14ac:dyDescent="0.2">
      <c r="D84" s="155"/>
      <c r="E84" s="155"/>
      <c r="F84" s="155"/>
      <c r="G84" s="155"/>
    </row>
    <row r="85" spans="4:7" s="153" customFormat="1" x14ac:dyDescent="0.2">
      <c r="D85" s="155"/>
      <c r="E85" s="155"/>
      <c r="F85" s="155"/>
      <c r="G85" s="155"/>
    </row>
    <row r="86" spans="4:7" s="153" customFormat="1" x14ac:dyDescent="0.2">
      <c r="D86" s="155"/>
      <c r="E86" s="155"/>
      <c r="F86" s="155"/>
      <c r="G86" s="155"/>
    </row>
    <row r="87" spans="4:7" s="153" customFormat="1" x14ac:dyDescent="0.2">
      <c r="D87" s="155"/>
      <c r="E87" s="155"/>
      <c r="F87" s="155"/>
      <c r="G87" s="155"/>
    </row>
    <row r="88" spans="4:7" s="153" customFormat="1" x14ac:dyDescent="0.2">
      <c r="D88" s="155"/>
      <c r="E88" s="155"/>
      <c r="F88" s="155"/>
      <c r="G88" s="155"/>
    </row>
    <row r="89" spans="4:7" s="153" customFormat="1" x14ac:dyDescent="0.2">
      <c r="D89" s="155"/>
      <c r="E89" s="155"/>
      <c r="F89" s="155"/>
      <c r="G89" s="155"/>
    </row>
    <row r="90" spans="4:7" s="153" customFormat="1" x14ac:dyDescent="0.2">
      <c r="D90" s="155"/>
      <c r="E90" s="155"/>
      <c r="F90" s="155"/>
      <c r="G90" s="155"/>
    </row>
    <row r="91" spans="4:7" s="153" customFormat="1" x14ac:dyDescent="0.2">
      <c r="D91" s="155"/>
      <c r="E91" s="155"/>
      <c r="F91" s="155"/>
      <c r="G91" s="155"/>
    </row>
    <row r="92" spans="4:7" s="153" customFormat="1" x14ac:dyDescent="0.2">
      <c r="D92" s="155"/>
      <c r="E92" s="155"/>
      <c r="F92" s="155"/>
      <c r="G92" s="155"/>
    </row>
    <row r="93" spans="4:7" s="153" customFormat="1" x14ac:dyDescent="0.2">
      <c r="D93" s="155"/>
      <c r="E93" s="155"/>
      <c r="F93" s="155"/>
      <c r="G93" s="155"/>
    </row>
    <row r="94" spans="4:7" s="153" customFormat="1" x14ac:dyDescent="0.2">
      <c r="D94" s="155"/>
      <c r="E94" s="155"/>
      <c r="F94" s="155"/>
      <c r="G94" s="155"/>
    </row>
    <row r="95" spans="4:7" s="153" customFormat="1" x14ac:dyDescent="0.2">
      <c r="D95" s="155"/>
      <c r="E95" s="155"/>
      <c r="F95" s="155"/>
      <c r="G95" s="155"/>
    </row>
    <row r="96" spans="4:7" s="153" customFormat="1" x14ac:dyDescent="0.2">
      <c r="D96" s="155"/>
      <c r="E96" s="155"/>
      <c r="F96" s="155"/>
      <c r="G96" s="155"/>
    </row>
    <row r="97" spans="4:7" s="153" customFormat="1" x14ac:dyDescent="0.2">
      <c r="D97" s="155"/>
      <c r="E97" s="155"/>
      <c r="F97" s="155"/>
      <c r="G97" s="155"/>
    </row>
    <row r="98" spans="4:7" s="153" customFormat="1" x14ac:dyDescent="0.2">
      <c r="D98" s="155"/>
      <c r="E98" s="155"/>
      <c r="F98" s="155"/>
      <c r="G98" s="155"/>
    </row>
    <row r="99" spans="4:7" s="153" customFormat="1" x14ac:dyDescent="0.2">
      <c r="D99" s="155"/>
      <c r="E99" s="155"/>
      <c r="F99" s="155"/>
      <c r="G99" s="155"/>
    </row>
    <row r="100" spans="4:7" s="153" customFormat="1" x14ac:dyDescent="0.2">
      <c r="D100" s="155"/>
      <c r="E100" s="155"/>
      <c r="F100" s="155"/>
      <c r="G100" s="155"/>
    </row>
    <row r="101" spans="4:7" s="153" customFormat="1" x14ac:dyDescent="0.2">
      <c r="D101" s="155"/>
      <c r="E101" s="155"/>
      <c r="F101" s="155"/>
      <c r="G101" s="155"/>
    </row>
    <row r="102" spans="4:7" s="153" customFormat="1" x14ac:dyDescent="0.2">
      <c r="D102" s="155"/>
      <c r="E102" s="155"/>
      <c r="F102" s="155"/>
      <c r="G102" s="155"/>
    </row>
    <row r="103" spans="4:7" s="153" customFormat="1" x14ac:dyDescent="0.2">
      <c r="D103" s="155"/>
      <c r="E103" s="155"/>
      <c r="F103" s="155"/>
      <c r="G103" s="155"/>
    </row>
    <row r="104" spans="4:7" s="153" customFormat="1" x14ac:dyDescent="0.2">
      <c r="D104" s="155"/>
      <c r="E104" s="155"/>
      <c r="F104" s="155"/>
      <c r="G104" s="155"/>
    </row>
    <row r="105" spans="4:7" s="153" customFormat="1" x14ac:dyDescent="0.2">
      <c r="D105" s="155"/>
      <c r="E105" s="155"/>
      <c r="F105" s="155"/>
      <c r="G105" s="155"/>
    </row>
    <row r="106" spans="4:7" s="153" customFormat="1" x14ac:dyDescent="0.2">
      <c r="D106" s="155"/>
      <c r="E106" s="155"/>
      <c r="F106" s="155"/>
      <c r="G106" s="155"/>
    </row>
    <row r="107" spans="4:7" s="153" customFormat="1" x14ac:dyDescent="0.2">
      <c r="D107" s="155"/>
      <c r="E107" s="155"/>
      <c r="F107" s="155"/>
      <c r="G107" s="155"/>
    </row>
    <row r="108" spans="4:7" s="153" customFormat="1" x14ac:dyDescent="0.2">
      <c r="D108" s="155"/>
      <c r="E108" s="155"/>
      <c r="F108" s="155"/>
      <c r="G108" s="155"/>
    </row>
    <row r="109" spans="4:7" s="153" customFormat="1" x14ac:dyDescent="0.2">
      <c r="D109" s="155"/>
      <c r="E109" s="155"/>
      <c r="F109" s="155"/>
      <c r="G109" s="155"/>
    </row>
    <row r="110" spans="4:7" s="153" customFormat="1" x14ac:dyDescent="0.2">
      <c r="D110" s="155"/>
      <c r="E110" s="155"/>
      <c r="F110" s="155"/>
      <c r="G110" s="155"/>
    </row>
    <row r="111" spans="4:7" s="153" customFormat="1" x14ac:dyDescent="0.2">
      <c r="D111" s="155"/>
      <c r="E111" s="155"/>
      <c r="F111" s="155"/>
      <c r="G111" s="155"/>
    </row>
    <row r="112" spans="4:7" s="153" customFormat="1" x14ac:dyDescent="0.2">
      <c r="D112" s="155"/>
      <c r="E112" s="155"/>
      <c r="F112" s="155"/>
      <c r="G112" s="155"/>
    </row>
    <row r="113" spans="4:7" s="153" customFormat="1" x14ac:dyDescent="0.2">
      <c r="D113" s="155"/>
      <c r="E113" s="155"/>
      <c r="F113" s="155"/>
      <c r="G113" s="155"/>
    </row>
    <row r="114" spans="4:7" s="153" customFormat="1" x14ac:dyDescent="0.2">
      <c r="D114" s="155"/>
      <c r="E114" s="155"/>
      <c r="F114" s="155"/>
      <c r="G114" s="155"/>
    </row>
    <row r="115" spans="4:7" s="153" customFormat="1" x14ac:dyDescent="0.2">
      <c r="D115" s="155"/>
      <c r="E115" s="155"/>
      <c r="F115" s="155"/>
      <c r="G115" s="155"/>
    </row>
    <row r="116" spans="4:7" s="153" customFormat="1" x14ac:dyDescent="0.2">
      <c r="D116" s="155"/>
      <c r="E116" s="155"/>
      <c r="F116" s="155"/>
      <c r="G116" s="155"/>
    </row>
    <row r="117" spans="4:7" s="153" customFormat="1" x14ac:dyDescent="0.2">
      <c r="D117" s="155"/>
      <c r="E117" s="155"/>
      <c r="F117" s="155"/>
      <c r="G117" s="155"/>
    </row>
    <row r="118" spans="4:7" s="153" customFormat="1" x14ac:dyDescent="0.2">
      <c r="D118" s="155"/>
      <c r="E118" s="155"/>
      <c r="F118" s="155"/>
      <c r="G118" s="155"/>
    </row>
    <row r="119" spans="4:7" s="153" customFormat="1" x14ac:dyDescent="0.2">
      <c r="D119" s="155"/>
      <c r="E119" s="155"/>
      <c r="F119" s="155"/>
      <c r="G119" s="155"/>
    </row>
    <row r="120" spans="4:7" s="153" customFormat="1" x14ac:dyDescent="0.2">
      <c r="D120" s="155"/>
      <c r="E120" s="155"/>
      <c r="F120" s="155"/>
      <c r="G120" s="155"/>
    </row>
    <row r="121" spans="4:7" s="153" customFormat="1" x14ac:dyDescent="0.2">
      <c r="D121" s="155"/>
      <c r="E121" s="155"/>
      <c r="F121" s="155"/>
      <c r="G121" s="155"/>
    </row>
    <row r="122" spans="4:7" s="153" customFormat="1" x14ac:dyDescent="0.2">
      <c r="D122" s="155"/>
      <c r="E122" s="155"/>
      <c r="F122" s="155"/>
      <c r="G122" s="155"/>
    </row>
    <row r="123" spans="4:7" s="153" customFormat="1" x14ac:dyDescent="0.2">
      <c r="D123" s="155"/>
      <c r="E123" s="155"/>
      <c r="F123" s="155"/>
      <c r="G123" s="155"/>
    </row>
    <row r="124" spans="4:7" s="153" customFormat="1" x14ac:dyDescent="0.2">
      <c r="D124" s="155"/>
      <c r="E124" s="155"/>
      <c r="F124" s="155"/>
      <c r="G124" s="155"/>
    </row>
    <row r="125" spans="4:7" s="153" customFormat="1" x14ac:dyDescent="0.2">
      <c r="D125" s="155"/>
      <c r="E125" s="155"/>
      <c r="F125" s="155"/>
      <c r="G125" s="155"/>
    </row>
    <row r="126" spans="4:7" s="153" customFormat="1" x14ac:dyDescent="0.2">
      <c r="D126" s="155"/>
      <c r="E126" s="155"/>
      <c r="F126" s="155"/>
      <c r="G126" s="155"/>
    </row>
    <row r="127" spans="4:7" s="153" customFormat="1" x14ac:dyDescent="0.2">
      <c r="D127" s="155"/>
      <c r="E127" s="155"/>
      <c r="F127" s="155"/>
      <c r="G127" s="155"/>
    </row>
    <row r="128" spans="4:7" s="153" customFormat="1" x14ac:dyDescent="0.2">
      <c r="D128" s="155"/>
      <c r="E128" s="155"/>
      <c r="F128" s="155"/>
      <c r="G128" s="155"/>
    </row>
    <row r="129" spans="4:7" s="153" customFormat="1" x14ac:dyDescent="0.2">
      <c r="D129" s="155"/>
      <c r="E129" s="155"/>
      <c r="F129" s="155"/>
      <c r="G129" s="155"/>
    </row>
    <row r="130" spans="4:7" s="153" customFormat="1" x14ac:dyDescent="0.2">
      <c r="D130" s="155"/>
      <c r="E130" s="155"/>
      <c r="F130" s="155"/>
      <c r="G130" s="155"/>
    </row>
    <row r="131" spans="4:7" s="153" customFormat="1" x14ac:dyDescent="0.2">
      <c r="D131" s="155"/>
      <c r="E131" s="155"/>
      <c r="F131" s="155"/>
      <c r="G131" s="155"/>
    </row>
    <row r="132" spans="4:7" s="153" customFormat="1" x14ac:dyDescent="0.2">
      <c r="D132" s="155"/>
      <c r="E132" s="155"/>
      <c r="F132" s="155"/>
      <c r="G132" s="155"/>
    </row>
    <row r="133" spans="4:7" s="153" customFormat="1" x14ac:dyDescent="0.2">
      <c r="D133" s="155"/>
      <c r="E133" s="155"/>
      <c r="F133" s="155"/>
      <c r="G133" s="155"/>
    </row>
    <row r="134" spans="4:7" s="153" customFormat="1" x14ac:dyDescent="0.2">
      <c r="D134" s="155"/>
      <c r="E134" s="155"/>
      <c r="F134" s="155"/>
      <c r="G134" s="155"/>
    </row>
    <row r="135" spans="4:7" s="153" customFormat="1" x14ac:dyDescent="0.2">
      <c r="D135" s="155"/>
      <c r="E135" s="155"/>
      <c r="F135" s="155"/>
      <c r="G135" s="155"/>
    </row>
    <row r="136" spans="4:7" s="153" customFormat="1" x14ac:dyDescent="0.2">
      <c r="D136" s="155"/>
      <c r="E136" s="155"/>
      <c r="F136" s="155"/>
      <c r="G136" s="155"/>
    </row>
    <row r="137" spans="4:7" s="153" customFormat="1" x14ac:dyDescent="0.2">
      <c r="D137" s="155"/>
      <c r="E137" s="155"/>
      <c r="F137" s="155"/>
      <c r="G137" s="155"/>
    </row>
    <row r="138" spans="4:7" s="153" customFormat="1" x14ac:dyDescent="0.2">
      <c r="D138" s="155"/>
      <c r="E138" s="155"/>
      <c r="F138" s="155"/>
      <c r="G138" s="155"/>
    </row>
    <row r="139" spans="4:7" s="153" customFormat="1" x14ac:dyDescent="0.2">
      <c r="D139" s="155"/>
      <c r="E139" s="155"/>
      <c r="F139" s="155"/>
      <c r="G139" s="155"/>
    </row>
    <row r="140" spans="4:7" s="153" customFormat="1" x14ac:dyDescent="0.2">
      <c r="D140" s="155"/>
      <c r="E140" s="155"/>
      <c r="F140" s="155"/>
      <c r="G140" s="155"/>
    </row>
    <row r="141" spans="4:7" s="153" customFormat="1" x14ac:dyDescent="0.2"/>
    <row r="142" spans="4:7" s="153" customFormat="1" x14ac:dyDescent="0.2"/>
    <row r="143" spans="4:7" s="153" customFormat="1" x14ac:dyDescent="0.2"/>
    <row r="144" spans="4:7" s="153" customFormat="1" x14ac:dyDescent="0.2"/>
    <row r="145" s="153" customFormat="1" x14ac:dyDescent="0.2"/>
    <row r="146" s="153" customFormat="1" x14ac:dyDescent="0.2"/>
    <row r="147" s="153" customFormat="1" x14ac:dyDescent="0.2"/>
    <row r="148" s="153" customFormat="1" x14ac:dyDescent="0.2"/>
    <row r="149" s="153" customFormat="1" x14ac:dyDescent="0.2"/>
    <row r="150" s="153" customFormat="1" x14ac:dyDescent="0.2"/>
    <row r="151" s="153" customFormat="1" x14ac:dyDescent="0.2"/>
    <row r="152" s="153" customFormat="1" x14ac:dyDescent="0.2"/>
    <row r="153" s="153" customFormat="1" x14ac:dyDescent="0.2"/>
    <row r="154" s="153" customFormat="1" x14ac:dyDescent="0.2"/>
    <row r="155" s="153" customFormat="1" x14ac:dyDescent="0.2"/>
    <row r="156" s="153" customFormat="1" x14ac:dyDescent="0.2"/>
    <row r="157" s="153" customFormat="1" x14ac:dyDescent="0.2"/>
    <row r="158" s="153" customFormat="1" x14ac:dyDescent="0.2"/>
    <row r="159" s="153" customFormat="1" x14ac:dyDescent="0.2"/>
    <row r="160" s="153" customFormat="1" x14ac:dyDescent="0.2"/>
    <row r="161" s="153" customFormat="1" x14ac:dyDescent="0.2"/>
    <row r="162" s="153" customFormat="1" x14ac:dyDescent="0.2"/>
    <row r="163" s="153" customFormat="1" x14ac:dyDescent="0.2"/>
    <row r="164" s="153" customFormat="1" x14ac:dyDescent="0.2"/>
    <row r="165" s="153" customFormat="1" x14ac:dyDescent="0.2"/>
    <row r="166" s="153" customFormat="1" x14ac:dyDescent="0.2"/>
    <row r="167" s="153" customFormat="1" x14ac:dyDescent="0.2"/>
    <row r="168" s="153" customFormat="1" x14ac:dyDescent="0.2"/>
    <row r="169" s="153" customFormat="1" x14ac:dyDescent="0.2"/>
    <row r="170" s="153" customFormat="1" x14ac:dyDescent="0.2"/>
    <row r="171" s="153" customFormat="1" x14ac:dyDescent="0.2"/>
    <row r="172" s="153" customFormat="1" x14ac:dyDescent="0.2"/>
    <row r="173" s="153" customFormat="1" x14ac:dyDescent="0.2"/>
    <row r="174" s="153" customFormat="1" x14ac:dyDescent="0.2"/>
    <row r="175" s="153" customFormat="1" x14ac:dyDescent="0.2"/>
    <row r="176" s="153" customFormat="1" x14ac:dyDescent="0.2"/>
    <row r="177" s="153" customFormat="1" x14ac:dyDescent="0.2"/>
    <row r="178" s="153" customFormat="1" x14ac:dyDescent="0.2"/>
    <row r="179" s="153" customFormat="1" x14ac:dyDescent="0.2"/>
    <row r="180" s="153" customFormat="1" x14ac:dyDescent="0.2"/>
    <row r="181" s="153" customFormat="1" x14ac:dyDescent="0.2"/>
    <row r="182" s="153" customFormat="1" x14ac:dyDescent="0.2"/>
    <row r="183" s="153" customFormat="1" x14ac:dyDescent="0.2"/>
    <row r="184" s="153" customFormat="1" x14ac:dyDescent="0.2"/>
    <row r="185" s="153" customFormat="1" x14ac:dyDescent="0.2"/>
    <row r="186" s="153" customFormat="1" x14ac:dyDescent="0.2"/>
    <row r="187" s="153" customFormat="1" x14ac:dyDescent="0.2"/>
    <row r="188" s="153" customFormat="1" x14ac:dyDescent="0.2"/>
    <row r="189" s="153" customFormat="1" x14ac:dyDescent="0.2"/>
    <row r="190" s="153" customFormat="1" x14ac:dyDescent="0.2"/>
    <row r="191" s="153" customFormat="1" x14ac:dyDescent="0.2"/>
    <row r="192" s="153" customFormat="1" x14ac:dyDescent="0.2"/>
    <row r="193" s="153" customFormat="1" x14ac:dyDescent="0.2"/>
    <row r="194" s="153" customFormat="1" x14ac:dyDescent="0.2"/>
    <row r="195" s="153" customFormat="1" x14ac:dyDescent="0.2"/>
    <row r="196" s="153" customFormat="1" x14ac:dyDescent="0.2"/>
    <row r="197" s="153" customFormat="1" x14ac:dyDescent="0.2"/>
    <row r="198" s="153" customFormat="1" x14ac:dyDescent="0.2"/>
    <row r="199" s="153" customFormat="1" x14ac:dyDescent="0.2"/>
    <row r="200" s="153" customFormat="1" x14ac:dyDescent="0.2"/>
    <row r="201" s="153" customFormat="1" x14ac:dyDescent="0.2"/>
    <row r="202" s="153" customFormat="1" x14ac:dyDescent="0.2"/>
    <row r="203" s="153" customFormat="1" x14ac:dyDescent="0.2"/>
    <row r="204" s="153" customFormat="1" x14ac:dyDescent="0.2"/>
    <row r="205" s="153" customFormat="1" x14ac:dyDescent="0.2"/>
    <row r="206" s="153" customFormat="1" x14ac:dyDescent="0.2"/>
    <row r="207" s="153" customFormat="1" x14ac:dyDescent="0.2"/>
    <row r="208" s="153" customFormat="1" x14ac:dyDescent="0.2"/>
    <row r="209" s="153" customFormat="1" x14ac:dyDescent="0.2"/>
    <row r="210" s="153" customFormat="1" x14ac:dyDescent="0.2"/>
    <row r="211" s="153" customFormat="1" x14ac:dyDescent="0.2"/>
    <row r="212" s="153" customFormat="1" x14ac:dyDescent="0.2"/>
    <row r="213" s="153" customFormat="1" x14ac:dyDescent="0.2"/>
    <row r="214" s="153" customFormat="1" x14ac:dyDescent="0.2"/>
    <row r="215" s="153" customFormat="1" x14ac:dyDescent="0.2"/>
    <row r="216" s="153" customFormat="1" x14ac:dyDescent="0.2"/>
    <row r="217" s="153" customFormat="1" x14ac:dyDescent="0.2"/>
    <row r="218" s="153" customFormat="1" x14ac:dyDescent="0.2"/>
    <row r="219" s="153" customFormat="1" x14ac:dyDescent="0.2"/>
    <row r="220" s="153" customFormat="1" x14ac:dyDescent="0.2"/>
    <row r="221" s="153" customFormat="1" x14ac:dyDescent="0.2"/>
    <row r="222" s="153" customFormat="1" x14ac:dyDescent="0.2"/>
    <row r="223" s="153" customFormat="1" x14ac:dyDescent="0.2"/>
    <row r="224" s="153" customFormat="1" x14ac:dyDescent="0.2"/>
    <row r="225" s="153" customFormat="1" x14ac:dyDescent="0.2"/>
    <row r="226" s="153" customFormat="1" x14ac:dyDescent="0.2"/>
    <row r="227" s="153" customFormat="1" x14ac:dyDescent="0.2"/>
    <row r="228" s="153" customFormat="1" x14ac:dyDescent="0.2"/>
    <row r="229" s="153" customFormat="1" x14ac:dyDescent="0.2"/>
    <row r="230" s="153" customFormat="1" x14ac:dyDescent="0.2"/>
    <row r="231" s="153" customFormat="1" x14ac:dyDescent="0.2"/>
    <row r="232" s="153" customFormat="1" x14ac:dyDescent="0.2"/>
    <row r="233" s="153" customFormat="1" x14ac:dyDescent="0.2"/>
    <row r="234" s="153" customFormat="1" x14ac:dyDescent="0.2"/>
    <row r="235" s="153" customFormat="1" x14ac:dyDescent="0.2"/>
    <row r="236" s="153" customFormat="1" x14ac:dyDescent="0.2"/>
    <row r="237" s="153" customFormat="1" x14ac:dyDescent="0.2"/>
    <row r="238" s="153" customFormat="1" x14ac:dyDescent="0.2"/>
    <row r="239" s="153" customFormat="1" x14ac:dyDescent="0.2"/>
    <row r="240" s="153" customFormat="1" x14ac:dyDescent="0.2"/>
    <row r="241" s="153" customFormat="1" x14ac:dyDescent="0.2"/>
    <row r="242" s="153" customFormat="1" x14ac:dyDescent="0.2"/>
    <row r="243" s="153" customFormat="1" x14ac:dyDescent="0.2"/>
    <row r="244" s="153" customFormat="1" x14ac:dyDescent="0.2"/>
    <row r="245" s="153" customFormat="1" x14ac:dyDescent="0.2"/>
    <row r="246" s="153" customFormat="1" x14ac:dyDescent="0.2"/>
    <row r="247" s="153" customFormat="1" x14ac:dyDescent="0.2"/>
    <row r="248" s="153" customFormat="1" x14ac:dyDescent="0.2"/>
    <row r="249" s="153" customFormat="1" x14ac:dyDescent="0.2"/>
    <row r="250" s="153" customFormat="1" x14ac:dyDescent="0.2"/>
    <row r="251" s="153" customFormat="1" x14ac:dyDescent="0.2"/>
    <row r="252" s="153" customFormat="1" x14ac:dyDescent="0.2"/>
    <row r="253" s="153" customFormat="1" x14ac:dyDescent="0.2"/>
    <row r="254" s="153" customFormat="1" x14ac:dyDescent="0.2"/>
    <row r="255" s="153" customFormat="1" x14ac:dyDescent="0.2"/>
    <row r="256" s="153" customFormat="1" x14ac:dyDescent="0.2"/>
    <row r="257" s="153" customFormat="1" x14ac:dyDescent="0.2"/>
    <row r="258" s="153" customFormat="1" x14ac:dyDescent="0.2"/>
    <row r="259" s="153" customFormat="1" x14ac:dyDescent="0.2"/>
    <row r="260" s="153" customFormat="1" x14ac:dyDescent="0.2"/>
    <row r="261" s="153" customFormat="1" x14ac:dyDescent="0.2"/>
    <row r="262" s="153" customFormat="1" x14ac:dyDescent="0.2"/>
    <row r="263" s="153" customFormat="1" x14ac:dyDescent="0.2"/>
    <row r="264" s="153" customFormat="1" x14ac:dyDescent="0.2"/>
    <row r="265" s="153" customFormat="1" x14ac:dyDescent="0.2"/>
    <row r="266" s="153" customFormat="1" x14ac:dyDescent="0.2"/>
    <row r="267" s="153" customFormat="1" x14ac:dyDescent="0.2"/>
    <row r="268" s="153" customFormat="1" x14ac:dyDescent="0.2"/>
    <row r="269" s="153" customFormat="1" x14ac:dyDescent="0.2"/>
    <row r="270" s="153" customFormat="1" x14ac:dyDescent="0.2"/>
    <row r="271" s="153" customFormat="1" x14ac:dyDescent="0.2"/>
    <row r="272" s="153" customFormat="1" x14ac:dyDescent="0.2"/>
    <row r="273" s="153" customFormat="1" x14ac:dyDescent="0.2"/>
    <row r="274" s="153" customFormat="1" x14ac:dyDescent="0.2"/>
    <row r="275" s="153" customFormat="1" x14ac:dyDescent="0.2"/>
    <row r="276" s="153" customFormat="1" x14ac:dyDescent="0.2"/>
    <row r="277" s="153" customFormat="1" x14ac:dyDescent="0.2"/>
    <row r="278" s="153" customFormat="1" x14ac:dyDescent="0.2"/>
    <row r="279" s="153" customFormat="1" x14ac:dyDescent="0.2"/>
    <row r="280" s="153" customFormat="1" x14ac:dyDescent="0.2"/>
    <row r="281" s="153" customFormat="1" x14ac:dyDescent="0.2"/>
    <row r="282" s="153" customFormat="1" x14ac:dyDescent="0.2"/>
    <row r="283" s="153" customFormat="1" x14ac:dyDescent="0.2"/>
    <row r="284" s="153" customFormat="1" x14ac:dyDescent="0.2"/>
    <row r="285" s="153" customFormat="1" x14ac:dyDescent="0.2"/>
    <row r="286" s="153" customFormat="1" x14ac:dyDescent="0.2"/>
    <row r="287" s="153" customFormat="1" x14ac:dyDescent="0.2"/>
    <row r="288" s="153" customFormat="1" x14ac:dyDescent="0.2"/>
    <row r="289" s="153" customFormat="1" x14ac:dyDescent="0.2"/>
    <row r="290" s="153" customFormat="1" x14ac:dyDescent="0.2"/>
    <row r="291" s="153" customFormat="1" x14ac:dyDescent="0.2"/>
    <row r="292" s="153" customFormat="1" x14ac:dyDescent="0.2"/>
    <row r="293" s="153" customFormat="1" x14ac:dyDescent="0.2"/>
    <row r="294" s="153" customFormat="1" x14ac:dyDescent="0.2"/>
    <row r="295" s="153" customFormat="1" x14ac:dyDescent="0.2"/>
    <row r="296" s="153" customFormat="1" x14ac:dyDescent="0.2"/>
    <row r="297" s="153" customFormat="1" x14ac:dyDescent="0.2"/>
    <row r="298" s="153" customFormat="1" x14ac:dyDescent="0.2"/>
    <row r="299" s="153" customFormat="1" x14ac:dyDescent="0.2"/>
    <row r="300" s="153" customFormat="1" x14ac:dyDescent="0.2"/>
    <row r="301" s="153" customFormat="1" x14ac:dyDescent="0.2"/>
    <row r="302" s="153" customFormat="1" x14ac:dyDescent="0.2"/>
    <row r="303" s="153" customFormat="1" x14ac:dyDescent="0.2"/>
    <row r="304" s="153" customFormat="1" x14ac:dyDescent="0.2"/>
    <row r="305" s="153" customFormat="1" x14ac:dyDescent="0.2"/>
    <row r="306" s="153" customFormat="1" x14ac:dyDescent="0.2"/>
    <row r="307" s="153" customFormat="1" x14ac:dyDescent="0.2"/>
    <row r="308" s="153" customFormat="1" x14ac:dyDescent="0.2"/>
    <row r="309" s="153" customFormat="1" x14ac:dyDescent="0.2"/>
    <row r="310" s="153" customFormat="1" x14ac:dyDescent="0.2"/>
    <row r="311" s="153" customFormat="1" x14ac:dyDescent="0.2"/>
    <row r="312" s="153" customFormat="1" x14ac:dyDescent="0.2"/>
    <row r="313" s="153" customFormat="1" x14ac:dyDescent="0.2"/>
    <row r="314" s="153" customFormat="1" x14ac:dyDescent="0.2"/>
    <row r="315" s="153" customFormat="1" x14ac:dyDescent="0.2"/>
    <row r="316" s="153" customFormat="1" x14ac:dyDescent="0.2"/>
    <row r="317" s="153" customFormat="1" x14ac:dyDescent="0.2"/>
    <row r="318" s="153" customFormat="1" x14ac:dyDescent="0.2"/>
    <row r="319" s="153" customFormat="1" x14ac:dyDescent="0.2"/>
    <row r="320" s="153" customFormat="1" x14ac:dyDescent="0.2"/>
    <row r="321" s="153" customFormat="1" x14ac:dyDescent="0.2"/>
    <row r="322" s="153" customFormat="1" x14ac:dyDescent="0.2"/>
    <row r="323" s="153" customFormat="1" x14ac:dyDescent="0.2"/>
    <row r="324" s="153" customFormat="1" x14ac:dyDescent="0.2"/>
    <row r="325" s="153" customFormat="1" x14ac:dyDescent="0.2"/>
    <row r="326" s="153" customFormat="1" x14ac:dyDescent="0.2"/>
    <row r="327" s="153" customFormat="1" x14ac:dyDescent="0.2"/>
    <row r="328" s="153" customFormat="1" x14ac:dyDescent="0.2"/>
    <row r="329" s="153" customFormat="1" x14ac:dyDescent="0.2"/>
    <row r="330" s="153" customFormat="1" x14ac:dyDescent="0.2"/>
    <row r="331" s="153" customFormat="1" x14ac:dyDescent="0.2"/>
    <row r="332" s="153" customFormat="1" x14ac:dyDescent="0.2"/>
    <row r="333" s="153" customFormat="1" x14ac:dyDescent="0.2"/>
    <row r="334" s="153" customFormat="1" x14ac:dyDescent="0.2"/>
    <row r="335" s="153" customFormat="1" x14ac:dyDescent="0.2"/>
    <row r="336" s="153" customFormat="1" x14ac:dyDescent="0.2"/>
    <row r="337" s="153" customFormat="1" x14ac:dyDescent="0.2"/>
    <row r="338" s="153" customFormat="1" x14ac:dyDescent="0.2"/>
    <row r="339" s="153" customFormat="1" x14ac:dyDescent="0.2"/>
    <row r="340" s="153" customFormat="1" x14ac:dyDescent="0.2"/>
    <row r="341" s="153" customFormat="1" x14ac:dyDescent="0.2"/>
    <row r="342" s="153" customFormat="1" x14ac:dyDescent="0.2"/>
    <row r="343" s="153" customFormat="1" x14ac:dyDescent="0.2"/>
    <row r="344" s="153" customFormat="1" x14ac:dyDescent="0.2"/>
    <row r="345" s="153" customFormat="1" x14ac:dyDescent="0.2"/>
    <row r="346" s="153" customFormat="1" x14ac:dyDescent="0.2"/>
    <row r="347" s="153" customFormat="1" x14ac:dyDescent="0.2"/>
    <row r="348" s="153" customFormat="1" x14ac:dyDescent="0.2"/>
    <row r="349" s="153" customFormat="1" x14ac:dyDescent="0.2"/>
    <row r="350" s="153" customFormat="1" x14ac:dyDescent="0.2"/>
    <row r="351" s="153" customFormat="1" x14ac:dyDescent="0.2"/>
    <row r="352" s="153" customFormat="1" x14ac:dyDescent="0.2"/>
    <row r="353" s="153" customFormat="1" x14ac:dyDescent="0.2"/>
    <row r="354" s="153" customFormat="1" x14ac:dyDescent="0.2"/>
    <row r="355" s="153" customFormat="1" x14ac:dyDescent="0.2"/>
    <row r="356" s="153" customFormat="1" x14ac:dyDescent="0.2"/>
    <row r="357" s="153" customFormat="1" x14ac:dyDescent="0.2"/>
    <row r="358" s="153" customFormat="1" x14ac:dyDescent="0.2"/>
    <row r="359" s="153" customFormat="1" x14ac:dyDescent="0.2"/>
    <row r="360" s="153" customFormat="1" x14ac:dyDescent="0.2"/>
    <row r="361" s="153" customFormat="1" x14ac:dyDescent="0.2"/>
    <row r="362" s="153" customFormat="1" x14ac:dyDescent="0.2"/>
    <row r="363" s="153" customFormat="1" x14ac:dyDescent="0.2"/>
    <row r="364" s="153" customFormat="1" x14ac:dyDescent="0.2"/>
    <row r="365" s="153" customFormat="1" x14ac:dyDescent="0.2"/>
    <row r="366" s="153" customFormat="1" x14ac:dyDescent="0.2"/>
    <row r="367" s="153" customFormat="1" x14ac:dyDescent="0.2"/>
    <row r="368" s="153" customFormat="1" x14ac:dyDescent="0.2"/>
    <row r="369" s="153" customFormat="1" x14ac:dyDescent="0.2"/>
    <row r="370" s="153" customFormat="1" x14ac:dyDescent="0.2"/>
    <row r="371" s="153" customFormat="1" x14ac:dyDescent="0.2"/>
    <row r="372" s="153" customFormat="1" x14ac:dyDescent="0.2"/>
    <row r="373" s="153" customFormat="1" x14ac:dyDescent="0.2"/>
    <row r="374" s="153" customFormat="1" x14ac:dyDescent="0.2"/>
    <row r="375" s="153" customFormat="1" x14ac:dyDescent="0.2"/>
    <row r="376" s="153" customFormat="1" x14ac:dyDescent="0.2"/>
    <row r="377" s="153" customFormat="1" x14ac:dyDescent="0.2"/>
    <row r="378" s="153" customFormat="1" x14ac:dyDescent="0.2"/>
    <row r="379" s="153" customFormat="1" x14ac:dyDescent="0.2"/>
    <row r="380" s="153" customFormat="1" x14ac:dyDescent="0.2"/>
    <row r="381" s="153" customFormat="1" x14ac:dyDescent="0.2"/>
    <row r="382" s="153" customFormat="1" x14ac:dyDescent="0.2"/>
    <row r="383" s="153" customFormat="1" x14ac:dyDescent="0.2"/>
    <row r="384" s="153" customFormat="1" x14ac:dyDescent="0.2"/>
    <row r="385" s="153" customFormat="1" x14ac:dyDescent="0.2"/>
    <row r="386" s="153" customFormat="1" x14ac:dyDescent="0.2"/>
    <row r="387" s="153" customFormat="1" x14ac:dyDescent="0.2"/>
    <row r="388" s="153" customFormat="1" x14ac:dyDescent="0.2"/>
    <row r="389" s="153" customFormat="1" x14ac:dyDescent="0.2"/>
    <row r="390" s="153" customFormat="1" x14ac:dyDescent="0.2"/>
    <row r="391" s="153" customFormat="1" x14ac:dyDescent="0.2"/>
    <row r="392" s="153" customFormat="1" x14ac:dyDescent="0.2"/>
    <row r="393" s="153" customFormat="1" x14ac:dyDescent="0.2"/>
    <row r="394" s="153" customFormat="1" x14ac:dyDescent="0.2"/>
    <row r="395" s="153" customFormat="1" x14ac:dyDescent="0.2"/>
    <row r="396" s="153" customFormat="1" x14ac:dyDescent="0.2"/>
    <row r="397" s="153" customFormat="1" x14ac:dyDescent="0.2"/>
    <row r="398" s="153" customFormat="1" x14ac:dyDescent="0.2"/>
    <row r="399" s="153" customFormat="1" x14ac:dyDescent="0.2"/>
    <row r="400" s="153" customFormat="1" x14ac:dyDescent="0.2"/>
    <row r="401" s="153" customFormat="1" x14ac:dyDescent="0.2"/>
    <row r="402" s="153" customFormat="1" x14ac:dyDescent="0.2"/>
    <row r="403" s="153" customFormat="1" x14ac:dyDescent="0.2"/>
    <row r="404" s="153" customFormat="1" x14ac:dyDescent="0.2"/>
    <row r="405" s="153" customFormat="1" x14ac:dyDescent="0.2"/>
    <row r="406" s="153" customFormat="1" x14ac:dyDescent="0.2"/>
    <row r="407" s="153" customFormat="1" x14ac:dyDescent="0.2"/>
    <row r="408" s="153" customFormat="1" x14ac:dyDescent="0.2"/>
    <row r="409" s="153" customFormat="1" x14ac:dyDescent="0.2"/>
    <row r="410" s="153" customFormat="1" x14ac:dyDescent="0.2"/>
    <row r="411" s="153" customFormat="1" x14ac:dyDescent="0.2"/>
    <row r="412" s="153" customFormat="1" x14ac:dyDescent="0.2"/>
    <row r="413" s="153" customFormat="1" x14ac:dyDescent="0.2"/>
    <row r="414" s="153" customFormat="1" x14ac:dyDescent="0.2"/>
    <row r="415" s="153" customFormat="1" x14ac:dyDescent="0.2"/>
    <row r="416" s="153" customFormat="1" x14ac:dyDescent="0.2"/>
    <row r="417" s="153" customFormat="1" x14ac:dyDescent="0.2"/>
    <row r="418" s="153" customFormat="1" x14ac:dyDescent="0.2"/>
    <row r="419" s="153" customFormat="1" x14ac:dyDescent="0.2"/>
    <row r="420" s="153" customFormat="1" x14ac:dyDescent="0.2"/>
    <row r="421" s="153" customFormat="1" x14ac:dyDescent="0.2"/>
    <row r="422" s="153" customFormat="1" x14ac:dyDescent="0.2"/>
    <row r="423" s="153" customFormat="1" x14ac:dyDescent="0.2"/>
    <row r="424" s="153" customFormat="1" x14ac:dyDescent="0.2"/>
    <row r="425" s="153" customFormat="1" x14ac:dyDescent="0.2"/>
    <row r="426" s="153" customFormat="1" x14ac:dyDescent="0.2"/>
    <row r="427" s="153" customFormat="1" x14ac:dyDescent="0.2"/>
    <row r="428" s="153" customFormat="1" x14ac:dyDescent="0.2"/>
    <row r="429" s="153" customFormat="1" x14ac:dyDescent="0.2"/>
    <row r="430" s="153" customFormat="1" x14ac:dyDescent="0.2"/>
    <row r="431" s="153" customFormat="1" x14ac:dyDescent="0.2"/>
    <row r="432" s="153" customFormat="1" x14ac:dyDescent="0.2"/>
    <row r="433" s="153" customFormat="1" x14ac:dyDescent="0.2"/>
    <row r="434" s="153" customFormat="1" x14ac:dyDescent="0.2"/>
    <row r="435" s="153" customFormat="1" x14ac:dyDescent="0.2"/>
    <row r="436" s="153" customFormat="1" x14ac:dyDescent="0.2"/>
    <row r="437" s="153" customFormat="1" x14ac:dyDescent="0.2"/>
    <row r="438" s="153" customFormat="1" x14ac:dyDescent="0.2"/>
    <row r="439" s="153" customFormat="1" x14ac:dyDescent="0.2"/>
    <row r="440" s="153" customFormat="1" x14ac:dyDescent="0.2"/>
    <row r="441" s="153" customFormat="1" x14ac:dyDescent="0.2"/>
    <row r="442" s="153" customFormat="1" x14ac:dyDescent="0.2"/>
    <row r="443" s="153" customFormat="1" x14ac:dyDescent="0.2"/>
    <row r="444" s="153" customFormat="1" x14ac:dyDescent="0.2"/>
    <row r="445" s="153" customFormat="1" x14ac:dyDescent="0.2"/>
    <row r="446" s="153" customFormat="1" x14ac:dyDescent="0.2"/>
    <row r="447" s="153" customFormat="1" x14ac:dyDescent="0.2"/>
    <row r="448" s="153" customFormat="1" x14ac:dyDescent="0.2"/>
    <row r="449" s="153" customFormat="1" x14ac:dyDescent="0.2"/>
    <row r="450" s="153" customFormat="1" x14ac:dyDescent="0.2"/>
    <row r="451" s="153" customFormat="1" x14ac:dyDescent="0.2"/>
    <row r="452" s="153" customFormat="1" x14ac:dyDescent="0.2"/>
    <row r="453" s="153" customFormat="1" x14ac:dyDescent="0.2"/>
    <row r="454" s="153" customFormat="1" x14ac:dyDescent="0.2"/>
    <row r="455" s="153" customFormat="1" x14ac:dyDescent="0.2"/>
    <row r="456" s="153" customFormat="1" x14ac:dyDescent="0.2"/>
    <row r="457" s="153" customFormat="1" x14ac:dyDescent="0.2"/>
    <row r="458" s="153" customFormat="1" x14ac:dyDescent="0.2"/>
    <row r="459" s="153" customFormat="1" x14ac:dyDescent="0.2"/>
    <row r="460" s="153" customFormat="1" x14ac:dyDescent="0.2"/>
    <row r="461" s="153" customFormat="1" x14ac:dyDescent="0.2"/>
    <row r="462" s="153" customFormat="1" x14ac:dyDescent="0.2"/>
    <row r="463" s="153" customFormat="1" x14ac:dyDescent="0.2"/>
    <row r="464" s="153" customFormat="1" x14ac:dyDescent="0.2"/>
    <row r="465" s="153" customFormat="1" x14ac:dyDescent="0.2"/>
    <row r="466" s="153" customFormat="1" x14ac:dyDescent="0.2"/>
    <row r="467" s="153" customFormat="1" x14ac:dyDescent="0.2"/>
    <row r="468" s="153" customFormat="1" x14ac:dyDescent="0.2"/>
    <row r="469" s="153" customFormat="1" x14ac:dyDescent="0.2"/>
    <row r="470" s="153" customFormat="1" x14ac:dyDescent="0.2"/>
    <row r="471" s="153" customFormat="1" x14ac:dyDescent="0.2"/>
    <row r="472" s="153" customFormat="1" x14ac:dyDescent="0.2"/>
    <row r="473" s="153" customFormat="1" x14ac:dyDescent="0.2"/>
    <row r="474" s="153" customFormat="1" x14ac:dyDescent="0.2"/>
    <row r="475" s="153" customFormat="1" x14ac:dyDescent="0.2"/>
    <row r="476" s="153" customFormat="1" x14ac:dyDescent="0.2"/>
    <row r="477" s="153" customFormat="1" x14ac:dyDescent="0.2"/>
    <row r="478" s="153" customFormat="1" x14ac:dyDescent="0.2"/>
    <row r="479" s="153" customFormat="1" x14ac:dyDescent="0.2"/>
    <row r="480" s="153" customFormat="1" x14ac:dyDescent="0.2"/>
    <row r="481" s="153" customFormat="1" x14ac:dyDescent="0.2"/>
    <row r="482" s="153" customFormat="1" x14ac:dyDescent="0.2"/>
    <row r="483" s="153" customFormat="1" x14ac:dyDescent="0.2"/>
    <row r="484" s="153" customFormat="1" x14ac:dyDescent="0.2"/>
    <row r="485" s="153" customFormat="1" x14ac:dyDescent="0.2"/>
    <row r="486" s="153" customFormat="1" x14ac:dyDescent="0.2"/>
    <row r="487" s="153" customFormat="1" x14ac:dyDescent="0.2"/>
    <row r="488" s="153" customFormat="1" x14ac:dyDescent="0.2"/>
    <row r="489" s="153" customFormat="1" x14ac:dyDescent="0.2"/>
    <row r="490" s="153" customFormat="1" x14ac:dyDescent="0.2"/>
    <row r="491" s="153" customFormat="1" x14ac:dyDescent="0.2"/>
    <row r="492" s="153" customFormat="1" x14ac:dyDescent="0.2"/>
    <row r="493" s="153" customFormat="1" x14ac:dyDescent="0.2"/>
    <row r="494" s="153" customFormat="1" x14ac:dyDescent="0.2"/>
    <row r="495" s="153" customFormat="1" x14ac:dyDescent="0.2"/>
    <row r="496" s="153" customFormat="1" x14ac:dyDescent="0.2"/>
    <row r="497" s="153" customFormat="1" x14ac:dyDescent="0.2"/>
    <row r="498" s="153" customFormat="1" x14ac:dyDescent="0.2"/>
    <row r="499" s="153" customFormat="1" x14ac:dyDescent="0.2"/>
    <row r="500" s="153" customFormat="1" x14ac:dyDescent="0.2"/>
    <row r="501" s="153" customFormat="1" x14ac:dyDescent="0.2"/>
    <row r="502" s="153" customFormat="1" x14ac:dyDescent="0.2"/>
    <row r="503" s="153" customFormat="1" x14ac:dyDescent="0.2"/>
    <row r="504" s="153" customFormat="1" x14ac:dyDescent="0.2"/>
    <row r="505" s="153" customFormat="1" x14ac:dyDescent="0.2"/>
    <row r="506" s="153" customFormat="1" x14ac:dyDescent="0.2"/>
    <row r="507" s="153" customFormat="1" x14ac:dyDescent="0.2"/>
    <row r="508" s="153" customFormat="1" x14ac:dyDescent="0.2"/>
    <row r="509" s="153" customFormat="1" x14ac:dyDescent="0.2"/>
    <row r="510" s="153" customFormat="1" x14ac:dyDescent="0.2"/>
    <row r="511" s="153" customFormat="1" x14ac:dyDescent="0.2"/>
    <row r="512" s="153" customFormat="1" x14ac:dyDescent="0.2"/>
    <row r="513" s="153" customFormat="1" x14ac:dyDescent="0.2"/>
    <row r="514" s="153" customFormat="1" x14ac:dyDescent="0.2"/>
    <row r="515" s="153" customFormat="1" x14ac:dyDescent="0.2"/>
    <row r="516" s="153" customFormat="1" x14ac:dyDescent="0.2"/>
    <row r="517" s="153" customFormat="1" x14ac:dyDescent="0.2"/>
    <row r="518" s="153" customFormat="1" x14ac:dyDescent="0.2"/>
    <row r="519" s="153" customFormat="1" x14ac:dyDescent="0.2"/>
    <row r="520" s="153" customFormat="1" x14ac:dyDescent="0.2"/>
    <row r="521" s="153" customFormat="1" x14ac:dyDescent="0.2"/>
    <row r="522" s="153" customFormat="1" x14ac:dyDescent="0.2"/>
    <row r="523" s="153" customFormat="1" x14ac:dyDescent="0.2"/>
    <row r="524" s="153" customFormat="1" x14ac:dyDescent="0.2"/>
    <row r="525" s="153" customFormat="1" x14ac:dyDescent="0.2"/>
    <row r="526" s="153" customFormat="1" x14ac:dyDescent="0.2"/>
    <row r="527" s="153" customFormat="1" x14ac:dyDescent="0.2"/>
    <row r="528" s="153" customFormat="1" x14ac:dyDescent="0.2"/>
    <row r="529" s="153" customFormat="1" x14ac:dyDescent="0.2"/>
    <row r="530" s="153" customFormat="1" x14ac:dyDescent="0.2"/>
    <row r="531" s="153" customFormat="1" x14ac:dyDescent="0.2"/>
    <row r="532" s="153" customFormat="1" x14ac:dyDescent="0.2"/>
    <row r="533" s="153" customFormat="1" x14ac:dyDescent="0.2"/>
    <row r="534" s="153" customFormat="1" x14ac:dyDescent="0.2"/>
    <row r="535" s="153" customFormat="1" x14ac:dyDescent="0.2"/>
    <row r="536" s="153" customFormat="1" x14ac:dyDescent="0.2"/>
    <row r="537" s="153" customFormat="1" x14ac:dyDescent="0.2"/>
    <row r="538" s="153" customFormat="1" x14ac:dyDescent="0.2"/>
    <row r="539" s="153" customFormat="1" x14ac:dyDescent="0.2"/>
    <row r="540" s="153" customFormat="1" x14ac:dyDescent="0.2"/>
    <row r="541" s="153" customFormat="1" x14ac:dyDescent="0.2"/>
    <row r="542" s="153" customFormat="1" x14ac:dyDescent="0.2"/>
    <row r="543" s="153" customFormat="1" x14ac:dyDescent="0.2"/>
    <row r="544" s="153" customFormat="1" x14ac:dyDescent="0.2"/>
    <row r="545" s="153" customFormat="1" x14ac:dyDescent="0.2"/>
    <row r="546" s="153" customFormat="1" x14ac:dyDescent="0.2"/>
    <row r="547" s="153" customFormat="1" x14ac:dyDescent="0.2"/>
    <row r="548" s="153" customFormat="1" x14ac:dyDescent="0.2"/>
    <row r="549" s="153" customFormat="1" x14ac:dyDescent="0.2"/>
    <row r="550" s="153" customFormat="1" x14ac:dyDescent="0.2"/>
    <row r="551" s="153" customFormat="1" x14ac:dyDescent="0.2"/>
    <row r="552" s="153" customFormat="1" x14ac:dyDescent="0.2"/>
    <row r="553" s="153" customFormat="1" x14ac:dyDescent="0.2"/>
    <row r="554" s="153" customFormat="1" x14ac:dyDescent="0.2"/>
    <row r="555" s="153" customFormat="1" x14ac:dyDescent="0.2"/>
    <row r="556" s="153" customFormat="1" x14ac:dyDescent="0.2"/>
    <row r="557" s="153" customFormat="1" x14ac:dyDescent="0.2"/>
    <row r="558" s="153" customFormat="1" x14ac:dyDescent="0.2"/>
    <row r="559" s="153" customFormat="1" x14ac:dyDescent="0.2"/>
    <row r="560" s="153" customFormat="1" x14ac:dyDescent="0.2"/>
    <row r="561" s="153" customFormat="1" x14ac:dyDescent="0.2"/>
    <row r="562" s="153" customFormat="1" x14ac:dyDescent="0.2"/>
    <row r="563" s="153" customFormat="1" x14ac:dyDescent="0.2"/>
    <row r="564" s="153" customFormat="1" x14ac:dyDescent="0.2"/>
    <row r="565" s="153" customFormat="1" x14ac:dyDescent="0.2"/>
    <row r="566" s="153" customFormat="1" x14ac:dyDescent="0.2"/>
    <row r="567" s="153" customFormat="1" x14ac:dyDescent="0.2"/>
    <row r="568" s="153" customFormat="1" x14ac:dyDescent="0.2"/>
    <row r="569" s="153" customFormat="1" x14ac:dyDescent="0.2"/>
    <row r="570" s="153" customFormat="1" x14ac:dyDescent="0.2"/>
    <row r="571" s="153" customFormat="1" x14ac:dyDescent="0.2"/>
    <row r="572" s="153" customFormat="1" x14ac:dyDescent="0.2"/>
    <row r="573" s="153" customFormat="1" x14ac:dyDescent="0.2"/>
    <row r="574" s="153" customFormat="1" x14ac:dyDescent="0.2"/>
    <row r="575" s="153" customFormat="1" x14ac:dyDescent="0.2"/>
    <row r="576" s="153" customFormat="1" x14ac:dyDescent="0.2"/>
    <row r="577" s="153" customFormat="1" x14ac:dyDescent="0.2"/>
    <row r="578" s="153" customFormat="1" x14ac:dyDescent="0.2"/>
    <row r="579" s="153" customFormat="1" x14ac:dyDescent="0.2"/>
    <row r="580" s="153" customFormat="1" x14ac:dyDescent="0.2"/>
    <row r="581" s="153" customFormat="1" x14ac:dyDescent="0.2"/>
    <row r="582" s="153" customFormat="1" x14ac:dyDescent="0.2"/>
    <row r="583" s="153" customFormat="1" x14ac:dyDescent="0.2"/>
    <row r="584" s="153" customFormat="1" x14ac:dyDescent="0.2"/>
    <row r="585" s="153" customFormat="1" x14ac:dyDescent="0.2"/>
    <row r="586" s="153" customFormat="1" x14ac:dyDescent="0.2"/>
    <row r="587" s="153" customFormat="1" x14ac:dyDescent="0.2"/>
    <row r="588" s="153" customFormat="1" x14ac:dyDescent="0.2"/>
    <row r="589" s="153" customFormat="1" x14ac:dyDescent="0.2"/>
    <row r="590" s="153" customFormat="1" x14ac:dyDescent="0.2"/>
    <row r="591" s="153" customFormat="1" x14ac:dyDescent="0.2"/>
    <row r="592" s="153" customFormat="1" x14ac:dyDescent="0.2"/>
    <row r="593" s="153" customFormat="1" x14ac:dyDescent="0.2"/>
    <row r="594" s="153" customFormat="1" x14ac:dyDescent="0.2"/>
    <row r="595" s="153" customFormat="1" x14ac:dyDescent="0.2"/>
    <row r="596" s="153" customFormat="1" x14ac:dyDescent="0.2"/>
    <row r="597" s="153" customFormat="1" x14ac:dyDescent="0.2"/>
    <row r="598" s="153" customFormat="1" x14ac:dyDescent="0.2"/>
    <row r="599" s="153" customFormat="1" x14ac:dyDescent="0.2"/>
    <row r="600" s="153" customFormat="1" x14ac:dyDescent="0.2"/>
    <row r="601" s="153" customFormat="1" x14ac:dyDescent="0.2"/>
    <row r="602" s="153" customFormat="1" x14ac:dyDescent="0.2"/>
    <row r="603" s="153" customFormat="1" x14ac:dyDescent="0.2"/>
    <row r="604" s="153" customFormat="1" x14ac:dyDescent="0.2"/>
    <row r="605" s="153" customFormat="1" x14ac:dyDescent="0.2"/>
    <row r="606" s="153" customFormat="1" x14ac:dyDescent="0.2"/>
    <row r="607" s="153" customFormat="1" x14ac:dyDescent="0.2"/>
    <row r="608" s="153" customFormat="1" x14ac:dyDescent="0.2"/>
    <row r="609" s="153" customFormat="1" x14ac:dyDescent="0.2"/>
    <row r="610" s="153" customFormat="1" x14ac:dyDescent="0.2"/>
    <row r="611" s="153" customFormat="1" x14ac:dyDescent="0.2"/>
    <row r="612" s="153" customFormat="1" x14ac:dyDescent="0.2"/>
    <row r="613" s="153" customFormat="1" x14ac:dyDescent="0.2"/>
    <row r="614" s="153" customFormat="1" x14ac:dyDescent="0.2"/>
    <row r="615" s="153" customFormat="1" x14ac:dyDescent="0.2"/>
    <row r="616" s="153" customFormat="1" x14ac:dyDescent="0.2"/>
    <row r="617" s="153" customFormat="1" x14ac:dyDescent="0.2"/>
    <row r="618" s="153" customFormat="1" x14ac:dyDescent="0.2"/>
    <row r="619" s="153" customFormat="1" x14ac:dyDescent="0.2"/>
    <row r="620" s="153" customFormat="1" x14ac:dyDescent="0.2"/>
    <row r="621" s="153" customFormat="1" x14ac:dyDescent="0.2"/>
    <row r="622" s="153" customFormat="1" x14ac:dyDescent="0.2"/>
    <row r="623" s="153" customFormat="1" x14ac:dyDescent="0.2"/>
    <row r="624" s="153" customFormat="1" x14ac:dyDescent="0.2"/>
    <row r="625" s="153" customFormat="1" x14ac:dyDescent="0.2"/>
    <row r="626" s="153" customFormat="1" x14ac:dyDescent="0.2"/>
    <row r="627" s="153" customFormat="1" x14ac:dyDescent="0.2"/>
    <row r="628" s="153" customFormat="1" x14ac:dyDescent="0.2"/>
    <row r="629" s="153" customFormat="1" x14ac:dyDescent="0.2"/>
    <row r="630" s="153" customFormat="1" x14ac:dyDescent="0.2"/>
    <row r="631" s="153" customFormat="1" x14ac:dyDescent="0.2"/>
    <row r="632" s="153" customFormat="1" x14ac:dyDescent="0.2"/>
    <row r="633" s="153" customFormat="1" x14ac:dyDescent="0.2"/>
    <row r="634" s="153" customFormat="1" x14ac:dyDescent="0.2"/>
    <row r="635" s="153" customFormat="1" x14ac:dyDescent="0.2"/>
    <row r="636" s="153" customFormat="1" x14ac:dyDescent="0.2"/>
    <row r="637" s="153" customFormat="1" x14ac:dyDescent="0.2"/>
    <row r="638" s="153" customFormat="1" x14ac:dyDescent="0.2"/>
    <row r="639" s="153" customFormat="1" x14ac:dyDescent="0.2"/>
    <row r="640" s="153" customFormat="1" x14ac:dyDescent="0.2"/>
    <row r="641" s="153" customFormat="1" x14ac:dyDescent="0.2"/>
    <row r="642" s="153" customFormat="1" x14ac:dyDescent="0.2"/>
    <row r="643" s="153" customFormat="1" x14ac:dyDescent="0.2"/>
    <row r="644" s="153" customFormat="1" x14ac:dyDescent="0.2"/>
    <row r="645" s="153" customFormat="1" x14ac:dyDescent="0.2"/>
    <row r="646" s="153" customFormat="1" x14ac:dyDescent="0.2"/>
    <row r="647" s="153" customFormat="1" x14ac:dyDescent="0.2"/>
    <row r="648" s="153" customFormat="1" x14ac:dyDescent="0.2"/>
    <row r="649" s="153" customFormat="1" x14ac:dyDescent="0.2"/>
    <row r="650" s="153" customFormat="1" x14ac:dyDescent="0.2"/>
    <row r="651" s="153" customFormat="1" x14ac:dyDescent="0.2"/>
    <row r="652" s="153" customFormat="1" x14ac:dyDescent="0.2"/>
    <row r="653" s="153" customFormat="1" x14ac:dyDescent="0.2"/>
    <row r="654" s="153" customFormat="1" x14ac:dyDescent="0.2"/>
    <row r="655" s="153" customFormat="1" x14ac:dyDescent="0.2"/>
    <row r="656" s="153" customFormat="1" x14ac:dyDescent="0.2"/>
    <row r="657" s="153" customFormat="1" x14ac:dyDescent="0.2"/>
    <row r="658" s="153" customFormat="1" x14ac:dyDescent="0.2"/>
    <row r="659" s="153" customFormat="1" x14ac:dyDescent="0.2"/>
    <row r="660" s="153" customFormat="1" x14ac:dyDescent="0.2"/>
    <row r="661" s="153" customFormat="1" x14ac:dyDescent="0.2"/>
    <row r="662" s="153" customFormat="1" x14ac:dyDescent="0.2"/>
    <row r="663" s="153" customFormat="1" x14ac:dyDescent="0.2"/>
    <row r="664" s="153" customFormat="1" x14ac:dyDescent="0.2"/>
    <row r="665" s="153" customFormat="1" x14ac:dyDescent="0.2"/>
    <row r="666" s="153" customFormat="1" x14ac:dyDescent="0.2"/>
    <row r="667" s="153" customFormat="1" x14ac:dyDescent="0.2"/>
    <row r="668" s="153" customFormat="1" x14ac:dyDescent="0.2"/>
    <row r="669" s="153" customFormat="1" x14ac:dyDescent="0.2"/>
    <row r="670" s="153" customFormat="1" x14ac:dyDescent="0.2"/>
    <row r="671" s="153" customFormat="1" x14ac:dyDescent="0.2"/>
    <row r="672" s="153" customFormat="1" x14ac:dyDescent="0.2"/>
    <row r="673" s="153" customFormat="1" x14ac:dyDescent="0.2"/>
    <row r="674" s="153" customFormat="1" x14ac:dyDescent="0.2"/>
    <row r="675" s="153" customFormat="1" x14ac:dyDescent="0.2"/>
    <row r="676" s="153" customFormat="1" x14ac:dyDescent="0.2"/>
    <row r="677" s="153" customFormat="1" x14ac:dyDescent="0.2"/>
    <row r="678" s="153" customFormat="1" x14ac:dyDescent="0.2"/>
    <row r="679" s="153" customFormat="1" x14ac:dyDescent="0.2"/>
    <row r="680" s="153" customFormat="1" x14ac:dyDescent="0.2"/>
    <row r="681" s="153" customFormat="1" x14ac:dyDescent="0.2"/>
    <row r="682" s="153" customFormat="1" x14ac:dyDescent="0.2"/>
    <row r="683" s="153" customFormat="1" x14ac:dyDescent="0.2"/>
    <row r="684" s="153" customFormat="1" x14ac:dyDescent="0.2"/>
    <row r="685" s="153" customFormat="1" x14ac:dyDescent="0.2"/>
    <row r="686" s="153" customFormat="1" x14ac:dyDescent="0.2"/>
    <row r="687" s="153" customFormat="1" x14ac:dyDescent="0.2"/>
    <row r="688" s="153" customFormat="1" x14ac:dyDescent="0.2"/>
    <row r="689" s="153" customFormat="1" x14ac:dyDescent="0.2"/>
    <row r="690" s="153" customFormat="1" x14ac:dyDescent="0.2"/>
    <row r="691" s="153" customFormat="1" x14ac:dyDescent="0.2"/>
    <row r="692" s="153" customFormat="1" x14ac:dyDescent="0.2"/>
    <row r="693" s="153" customFormat="1" x14ac:dyDescent="0.2"/>
    <row r="694" s="153" customFormat="1" x14ac:dyDescent="0.2"/>
    <row r="695" s="153" customFormat="1" x14ac:dyDescent="0.2"/>
    <row r="696" s="153" customFormat="1" x14ac:dyDescent="0.2"/>
    <row r="697" s="153" customFormat="1" x14ac:dyDescent="0.2"/>
    <row r="698" s="153" customFormat="1" x14ac:dyDescent="0.2"/>
    <row r="699" s="153" customFormat="1" x14ac:dyDescent="0.2"/>
    <row r="700" s="153" customFormat="1" x14ac:dyDescent="0.2"/>
    <row r="701" s="153" customFormat="1" x14ac:dyDescent="0.2"/>
    <row r="702" s="153" customFormat="1" x14ac:dyDescent="0.2"/>
    <row r="703" s="153" customFormat="1" x14ac:dyDescent="0.2"/>
    <row r="704" s="153" customFormat="1" x14ac:dyDescent="0.2"/>
    <row r="705" s="153" customFormat="1" x14ac:dyDescent="0.2"/>
    <row r="706" s="153" customFormat="1" x14ac:dyDescent="0.2"/>
    <row r="707" s="153" customFormat="1" x14ac:dyDescent="0.2"/>
    <row r="708" s="153" customFormat="1" x14ac:dyDescent="0.2"/>
    <row r="709" s="153" customFormat="1" x14ac:dyDescent="0.2"/>
    <row r="710" s="153" customFormat="1" x14ac:dyDescent="0.2"/>
    <row r="711" s="153" customFormat="1" x14ac:dyDescent="0.2"/>
    <row r="712" s="153" customFormat="1" x14ac:dyDescent="0.2"/>
    <row r="713" s="153" customFormat="1" x14ac:dyDescent="0.2"/>
    <row r="714" s="153" customFormat="1" x14ac:dyDescent="0.2"/>
    <row r="715" s="153" customFormat="1" x14ac:dyDescent="0.2"/>
    <row r="716" s="153" customFormat="1" x14ac:dyDescent="0.2"/>
    <row r="717" s="153" customFormat="1" x14ac:dyDescent="0.2"/>
    <row r="718" s="153" customFormat="1" x14ac:dyDescent="0.2"/>
    <row r="719" s="153" customFormat="1" x14ac:dyDescent="0.2"/>
    <row r="720" s="153" customFormat="1" x14ac:dyDescent="0.2"/>
    <row r="721" s="153" customFormat="1" x14ac:dyDescent="0.2"/>
    <row r="722" s="153" customFormat="1" x14ac:dyDescent="0.2"/>
    <row r="723" s="153" customFormat="1" x14ac:dyDescent="0.2"/>
    <row r="724" s="153" customFormat="1" x14ac:dyDescent="0.2"/>
    <row r="725" s="153" customFormat="1" x14ac:dyDescent="0.2"/>
    <row r="726" s="153" customFormat="1" x14ac:dyDescent="0.2"/>
    <row r="727" s="153" customFormat="1" x14ac:dyDescent="0.2"/>
    <row r="728" s="153" customFormat="1" x14ac:dyDescent="0.2"/>
    <row r="729" s="153" customFormat="1" x14ac:dyDescent="0.2"/>
    <row r="730" s="153" customFormat="1" x14ac:dyDescent="0.2"/>
    <row r="731" s="153" customFormat="1" x14ac:dyDescent="0.2"/>
    <row r="732" s="153" customFormat="1" x14ac:dyDescent="0.2"/>
    <row r="733" s="153" customFormat="1" x14ac:dyDescent="0.2"/>
    <row r="734" s="153" customFormat="1" x14ac:dyDescent="0.2"/>
    <row r="735" s="153" customFormat="1" x14ac:dyDescent="0.2"/>
    <row r="736" s="153" customFormat="1" x14ac:dyDescent="0.2"/>
    <row r="737" s="153" customFormat="1" x14ac:dyDescent="0.2"/>
    <row r="738" s="153" customFormat="1" x14ac:dyDescent="0.2"/>
    <row r="739" s="153" customFormat="1" x14ac:dyDescent="0.2"/>
    <row r="740" s="153" customFormat="1" x14ac:dyDescent="0.2"/>
    <row r="741" s="153" customFormat="1" x14ac:dyDescent="0.2"/>
    <row r="742" s="153" customFormat="1" x14ac:dyDescent="0.2"/>
    <row r="743" s="153" customFormat="1" x14ac:dyDescent="0.2"/>
    <row r="744" s="153" customFormat="1" x14ac:dyDescent="0.2"/>
    <row r="745" s="153" customFormat="1" x14ac:dyDescent="0.2"/>
    <row r="746" s="153" customFormat="1" x14ac:dyDescent="0.2"/>
    <row r="747" s="153" customFormat="1" x14ac:dyDescent="0.2"/>
    <row r="748" s="153" customFormat="1" x14ac:dyDescent="0.2"/>
    <row r="749" s="153" customFormat="1" x14ac:dyDescent="0.2"/>
    <row r="750" s="153" customFormat="1" x14ac:dyDescent="0.2"/>
    <row r="751" s="153" customFormat="1" x14ac:dyDescent="0.2"/>
    <row r="752" s="153" customFormat="1" x14ac:dyDescent="0.2"/>
    <row r="753" s="153" customFormat="1" x14ac:dyDescent="0.2"/>
    <row r="754" s="153" customFormat="1" x14ac:dyDescent="0.2"/>
    <row r="755" s="153" customFormat="1" x14ac:dyDescent="0.2"/>
    <row r="756" s="153" customFormat="1" x14ac:dyDescent="0.2"/>
    <row r="757" s="153" customFormat="1" x14ac:dyDescent="0.2"/>
    <row r="758" s="153" customFormat="1" x14ac:dyDescent="0.2"/>
    <row r="759" s="153" customFormat="1" x14ac:dyDescent="0.2"/>
    <row r="760" s="153" customFormat="1" x14ac:dyDescent="0.2"/>
    <row r="761" s="153" customFormat="1" x14ac:dyDescent="0.2"/>
    <row r="762" s="153" customFormat="1" x14ac:dyDescent="0.2"/>
    <row r="763" s="153" customFormat="1" x14ac:dyDescent="0.2"/>
    <row r="764" s="153" customFormat="1" x14ac:dyDescent="0.2"/>
    <row r="765" s="153" customFormat="1" x14ac:dyDescent="0.2"/>
    <row r="766" s="153" customFormat="1" x14ac:dyDescent="0.2"/>
    <row r="767" s="153" customFormat="1" x14ac:dyDescent="0.2"/>
    <row r="768" s="153" customFormat="1" x14ac:dyDescent="0.2"/>
    <row r="769" s="153" customFormat="1" x14ac:dyDescent="0.2"/>
    <row r="770" s="153" customFormat="1" x14ac:dyDescent="0.2"/>
    <row r="771" s="153" customFormat="1" x14ac:dyDescent="0.2"/>
    <row r="772" s="153" customFormat="1" x14ac:dyDescent="0.2"/>
    <row r="773" s="153" customFormat="1" x14ac:dyDescent="0.2"/>
    <row r="774" s="153" customFormat="1" x14ac:dyDescent="0.2"/>
    <row r="775" s="153" customFormat="1" x14ac:dyDescent="0.2"/>
    <row r="776" s="153" customFormat="1" x14ac:dyDescent="0.2"/>
    <row r="777" s="153" customFormat="1" x14ac:dyDescent="0.2"/>
    <row r="778" s="153" customFormat="1" x14ac:dyDescent="0.2"/>
    <row r="779" s="153" customFormat="1" x14ac:dyDescent="0.2"/>
    <row r="780" s="153" customFormat="1" x14ac:dyDescent="0.2"/>
    <row r="781" s="153" customFormat="1" x14ac:dyDescent="0.2"/>
    <row r="782" s="153" customFormat="1" x14ac:dyDescent="0.2"/>
    <row r="783" s="153" customFormat="1" x14ac:dyDescent="0.2"/>
    <row r="784" s="153" customFormat="1" x14ac:dyDescent="0.2"/>
    <row r="785" s="153" customFormat="1" x14ac:dyDescent="0.2"/>
    <row r="786" s="153" customFormat="1" x14ac:dyDescent="0.2"/>
    <row r="787" s="153" customFormat="1" x14ac:dyDescent="0.2"/>
    <row r="788" s="153" customFormat="1" x14ac:dyDescent="0.2"/>
    <row r="789" s="153" customFormat="1" x14ac:dyDescent="0.2"/>
    <row r="790" s="153" customFormat="1" x14ac:dyDescent="0.2"/>
    <row r="791" s="153" customFormat="1" x14ac:dyDescent="0.2"/>
    <row r="792" s="153" customFormat="1" x14ac:dyDescent="0.2"/>
    <row r="793" s="153" customFormat="1" x14ac:dyDescent="0.2"/>
    <row r="794" s="153" customFormat="1" x14ac:dyDescent="0.2"/>
    <row r="795" s="153" customFormat="1" x14ac:dyDescent="0.2"/>
    <row r="796" s="153" customFormat="1" x14ac:dyDescent="0.2"/>
    <row r="797" s="153" customFormat="1" x14ac:dyDescent="0.2"/>
    <row r="798" s="153" customFormat="1" x14ac:dyDescent="0.2"/>
    <row r="799" s="153" customFormat="1" x14ac:dyDescent="0.2"/>
    <row r="800" s="153" customFormat="1" x14ac:dyDescent="0.2"/>
    <row r="801" s="153" customFormat="1" x14ac:dyDescent="0.2"/>
    <row r="802" s="153" customFormat="1" x14ac:dyDescent="0.2"/>
    <row r="803" s="153" customFormat="1" x14ac:dyDescent="0.2"/>
    <row r="804" s="153" customFormat="1" x14ac:dyDescent="0.2"/>
    <row r="805" s="153" customFormat="1" x14ac:dyDescent="0.2"/>
    <row r="806" s="153" customFormat="1" x14ac:dyDescent="0.2"/>
    <row r="807" s="153" customFormat="1" x14ac:dyDescent="0.2"/>
    <row r="808" s="153" customFormat="1" x14ac:dyDescent="0.2"/>
    <row r="809" s="153" customFormat="1" x14ac:dyDescent="0.2"/>
    <row r="810" s="153" customFormat="1" x14ac:dyDescent="0.2"/>
    <row r="811" s="153" customFormat="1" x14ac:dyDescent="0.2"/>
    <row r="812" s="153" customFormat="1" x14ac:dyDescent="0.2"/>
    <row r="813" s="153" customFormat="1" x14ac:dyDescent="0.2"/>
    <row r="814" s="153" customFormat="1" x14ac:dyDescent="0.2"/>
    <row r="815" s="153" customFormat="1" x14ac:dyDescent="0.2"/>
    <row r="816" s="153" customFormat="1" x14ac:dyDescent="0.2"/>
    <row r="817" s="153" customFormat="1" x14ac:dyDescent="0.2"/>
    <row r="818" s="153" customFormat="1" x14ac:dyDescent="0.2"/>
    <row r="819" s="153" customFormat="1" x14ac:dyDescent="0.2"/>
    <row r="820" s="153" customFormat="1" x14ac:dyDescent="0.2"/>
    <row r="821" s="153" customFormat="1" x14ac:dyDescent="0.2"/>
    <row r="822" s="153" customFormat="1" x14ac:dyDescent="0.2"/>
    <row r="823" s="153" customFormat="1" x14ac:dyDescent="0.2"/>
    <row r="824" s="153" customFormat="1" x14ac:dyDescent="0.2"/>
    <row r="825" s="153" customFormat="1" x14ac:dyDescent="0.2"/>
    <row r="826" s="153" customFormat="1" x14ac:dyDescent="0.2"/>
    <row r="827" s="153" customFormat="1" x14ac:dyDescent="0.2"/>
    <row r="828" s="153" customFormat="1" x14ac:dyDescent="0.2"/>
    <row r="829" s="153" customFormat="1" x14ac:dyDescent="0.2"/>
    <row r="830" s="153" customFormat="1" x14ac:dyDescent="0.2"/>
    <row r="831" s="153" customFormat="1" x14ac:dyDescent="0.2"/>
    <row r="832" s="153" customFormat="1" x14ac:dyDescent="0.2"/>
    <row r="833" s="153" customFormat="1" x14ac:dyDescent="0.2"/>
    <row r="834" s="153" customFormat="1" x14ac:dyDescent="0.2"/>
    <row r="835" s="153" customFormat="1" x14ac:dyDescent="0.2"/>
    <row r="836" s="153" customFormat="1" x14ac:dyDescent="0.2"/>
    <row r="837" s="153" customFormat="1" x14ac:dyDescent="0.2"/>
    <row r="838" s="153" customFormat="1" x14ac:dyDescent="0.2"/>
    <row r="839" s="153" customFormat="1" x14ac:dyDescent="0.2"/>
    <row r="840" s="153" customFormat="1" x14ac:dyDescent="0.2"/>
    <row r="841" s="153" customFormat="1" x14ac:dyDescent="0.2"/>
    <row r="842" s="153" customFormat="1" x14ac:dyDescent="0.2"/>
    <row r="843" s="153" customFormat="1" x14ac:dyDescent="0.2"/>
    <row r="844" s="153" customFormat="1" x14ac:dyDescent="0.2"/>
    <row r="845" s="153" customFormat="1" x14ac:dyDescent="0.2"/>
    <row r="846" s="153" customFormat="1" x14ac:dyDescent="0.2"/>
    <row r="847" s="153" customFormat="1" x14ac:dyDescent="0.2"/>
    <row r="848" s="153" customFormat="1" x14ac:dyDescent="0.2"/>
    <row r="849" s="153" customFormat="1" x14ac:dyDescent="0.2"/>
    <row r="850" s="153" customFormat="1" x14ac:dyDescent="0.2"/>
    <row r="851" s="153" customFormat="1" x14ac:dyDescent="0.2"/>
    <row r="852" s="153" customFormat="1" x14ac:dyDescent="0.2"/>
    <row r="853" s="153" customFormat="1" x14ac:dyDescent="0.2"/>
    <row r="854" s="153" customFormat="1" x14ac:dyDescent="0.2"/>
    <row r="855" s="153" customFormat="1" x14ac:dyDescent="0.2"/>
    <row r="856" s="153" customFormat="1" x14ac:dyDescent="0.2"/>
    <row r="857" s="153" customFormat="1" x14ac:dyDescent="0.2"/>
    <row r="858" s="153" customFormat="1" x14ac:dyDescent="0.2"/>
    <row r="859" s="153" customFormat="1" x14ac:dyDescent="0.2"/>
    <row r="860" s="153" customFormat="1" x14ac:dyDescent="0.2"/>
    <row r="861" s="153" customFormat="1" x14ac:dyDescent="0.2"/>
    <row r="862" s="153" customFormat="1" x14ac:dyDescent="0.2"/>
    <row r="863" s="153" customFormat="1" x14ac:dyDescent="0.2"/>
    <row r="864" s="153" customFormat="1" x14ac:dyDescent="0.2"/>
    <row r="865" s="153" customFormat="1" x14ac:dyDescent="0.2"/>
    <row r="866" s="153" customFormat="1" x14ac:dyDescent="0.2"/>
    <row r="867" s="153" customFormat="1" x14ac:dyDescent="0.2"/>
    <row r="868" s="153" customFormat="1" x14ac:dyDescent="0.2"/>
    <row r="869" s="153" customFormat="1" x14ac:dyDescent="0.2"/>
    <row r="870" s="153" customFormat="1" x14ac:dyDescent="0.2"/>
    <row r="871" s="153" customFormat="1" x14ac:dyDescent="0.2"/>
    <row r="872" s="153" customFormat="1" x14ac:dyDescent="0.2"/>
  </sheetData>
  <sheetProtection sheet="1" objects="1" scenarios="1"/>
  <mergeCells count="6">
    <mergeCell ref="E3:E4"/>
    <mergeCell ref="F3:F4"/>
    <mergeCell ref="A3:A4"/>
    <mergeCell ref="B3:B4"/>
    <mergeCell ref="C3:C4"/>
    <mergeCell ref="D3:D4"/>
  </mergeCells>
  <phoneticPr fontId="15" type="noConversion"/>
  <printOptions horizontalCentered="1"/>
  <pageMargins left="0.25" right="0.25" top="0.35" bottom="0.4" header="0.5" footer="0.25"/>
  <pageSetup orientation="landscape" r:id="rId1"/>
  <headerFooter alignWithMargins="0">
    <oddFooter>&amp;R&amp;"Arial,Bold"Student Fee Fund</oddFooter>
  </headerFooter>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2"/>
  <sheetViews>
    <sheetView workbookViewId="0">
      <selection activeCell="D9" sqref="D9"/>
    </sheetView>
  </sheetViews>
  <sheetFormatPr defaultColWidth="9.140625" defaultRowHeight="12" x14ac:dyDescent="0.2"/>
  <cols>
    <col min="1" max="1" width="29.85546875" style="376" customWidth="1"/>
    <col min="2" max="2" width="17.5703125" style="376" customWidth="1"/>
    <col min="3" max="3" width="38.42578125" style="376" customWidth="1"/>
    <col min="4" max="7" width="9.140625" style="376"/>
    <col min="8" max="8" width="31.42578125" style="376" customWidth="1"/>
    <col min="9" max="9" width="22.5703125" style="376" customWidth="1"/>
    <col min="10" max="10" width="25" style="376" customWidth="1"/>
    <col min="11" max="11" width="15.140625" style="376" customWidth="1"/>
    <col min="12" max="16384" width="9.140625" style="376"/>
  </cols>
  <sheetData>
    <row r="1" spans="1:11" ht="16.5" customHeight="1" x14ac:dyDescent="0.25">
      <c r="A1" s="693" t="s">
        <v>466</v>
      </c>
      <c r="B1" s="693"/>
      <c r="C1" s="693"/>
      <c r="D1" s="408"/>
      <c r="H1" s="694" t="s">
        <v>505</v>
      </c>
      <c r="I1" s="694"/>
      <c r="J1" s="694"/>
      <c r="K1" s="694"/>
    </row>
    <row r="2" spans="1:11" ht="16.5" x14ac:dyDescent="0.25">
      <c r="A2" s="695" t="s">
        <v>714</v>
      </c>
      <c r="B2" s="695"/>
      <c r="C2" s="695"/>
      <c r="H2" s="694"/>
      <c r="I2" s="694"/>
      <c r="J2" s="694"/>
      <c r="K2" s="694"/>
    </row>
    <row r="3" spans="1:11" ht="22.5" customHeight="1" thickBot="1" x14ac:dyDescent="0.3">
      <c r="A3" s="696" t="str">
        <f>'Basic Data Input'!B8</f>
        <v>__________________________________</v>
      </c>
      <c r="B3" s="697"/>
      <c r="C3" s="410" t="str">
        <f>'Basic Data Input'!B9</f>
        <v>______________________________</v>
      </c>
      <c r="H3" s="694"/>
      <c r="I3" s="694"/>
      <c r="J3" s="694"/>
      <c r="K3" s="694"/>
    </row>
    <row r="4" spans="1:11" ht="24" customHeight="1" x14ac:dyDescent="0.2">
      <c r="A4" s="698" t="s">
        <v>467</v>
      </c>
      <c r="B4" s="698"/>
      <c r="C4" s="411" t="s">
        <v>468</v>
      </c>
      <c r="D4" s="377"/>
      <c r="I4" s="409"/>
      <c r="J4" s="409"/>
      <c r="K4" s="409"/>
    </row>
    <row r="5" spans="1:11" ht="40.5" customHeight="1" thickBot="1" x14ac:dyDescent="0.25">
      <c r="A5" s="412" t="s">
        <v>469</v>
      </c>
      <c r="B5" s="412" t="s">
        <v>470</v>
      </c>
      <c r="C5" s="412" t="s">
        <v>471</v>
      </c>
      <c r="H5" s="699" t="s">
        <v>472</v>
      </c>
      <c r="I5" s="699"/>
      <c r="J5" s="699"/>
      <c r="K5" s="699"/>
    </row>
    <row r="6" spans="1:11" ht="35.1" customHeight="1" x14ac:dyDescent="0.2">
      <c r="A6" s="378"/>
      <c r="B6" s="378"/>
      <c r="C6" s="378"/>
      <c r="H6" s="692" t="s">
        <v>774</v>
      </c>
      <c r="I6" s="692"/>
      <c r="J6" s="692"/>
      <c r="K6" s="692"/>
    </row>
    <row r="7" spans="1:11" ht="35.1" customHeight="1" x14ac:dyDescent="0.2">
      <c r="A7" s="378"/>
      <c r="B7" s="378"/>
      <c r="C7" s="378"/>
      <c r="H7" s="692"/>
      <c r="I7" s="692"/>
      <c r="J7" s="692"/>
      <c r="K7" s="692"/>
    </row>
    <row r="8" spans="1:11" ht="35.1" customHeight="1" x14ac:dyDescent="0.2">
      <c r="A8" s="378"/>
      <c r="B8" s="378"/>
      <c r="C8" s="378"/>
    </row>
    <row r="9" spans="1:11" ht="35.1" customHeight="1" x14ac:dyDescent="0.25">
      <c r="A9" s="378"/>
      <c r="B9" s="378"/>
      <c r="C9" s="378"/>
      <c r="H9" s="379" t="s">
        <v>473</v>
      </c>
    </row>
    <row r="10" spans="1:11" ht="35.1" customHeight="1" x14ac:dyDescent="0.2">
      <c r="A10" s="378"/>
      <c r="B10" s="378"/>
      <c r="C10" s="378"/>
      <c r="H10" s="380" t="s">
        <v>469</v>
      </c>
      <c r="I10" s="380" t="s">
        <v>470</v>
      </c>
      <c r="J10" s="380" t="s">
        <v>471</v>
      </c>
      <c r="K10" s="380"/>
    </row>
    <row r="11" spans="1:11" ht="35.1" customHeight="1" x14ac:dyDescent="0.2">
      <c r="A11" s="378"/>
      <c r="B11" s="378"/>
      <c r="C11" s="378"/>
      <c r="H11" s="381" t="s">
        <v>474</v>
      </c>
      <c r="I11" s="381" t="s">
        <v>475</v>
      </c>
      <c r="J11" s="381" t="s">
        <v>476</v>
      </c>
      <c r="K11" s="340"/>
    </row>
    <row r="12" spans="1:11" ht="35.1" customHeight="1" x14ac:dyDescent="0.2">
      <c r="A12" s="378"/>
      <c r="B12" s="378"/>
      <c r="C12" s="378"/>
    </row>
    <row r="13" spans="1:11" ht="35.1" customHeight="1" x14ac:dyDescent="0.2">
      <c r="A13" s="378"/>
      <c r="B13" s="378"/>
      <c r="C13" s="378"/>
      <c r="H13" s="376" t="s">
        <v>544</v>
      </c>
    </row>
    <row r="14" spans="1:11" ht="35.1" customHeight="1" x14ac:dyDescent="0.2">
      <c r="A14" s="378"/>
      <c r="B14" s="378"/>
      <c r="C14" s="378"/>
    </row>
    <row r="15" spans="1:11" ht="35.1" customHeight="1" x14ac:dyDescent="0.2">
      <c r="A15" s="378"/>
      <c r="B15" s="378"/>
      <c r="C15" s="378"/>
    </row>
    <row r="16" spans="1:11" ht="35.1" customHeight="1" x14ac:dyDescent="0.2">
      <c r="A16" s="378"/>
      <c r="B16" s="378"/>
      <c r="C16" s="378"/>
    </row>
    <row r="17" spans="1:3" ht="35.1" customHeight="1" x14ac:dyDescent="0.2">
      <c r="A17" s="378"/>
      <c r="B17" s="378"/>
      <c r="C17" s="378"/>
    </row>
    <row r="18" spans="1:3" ht="35.1" customHeight="1" x14ac:dyDescent="0.2">
      <c r="A18" s="378"/>
      <c r="B18" s="378"/>
      <c r="C18" s="378"/>
    </row>
    <row r="19" spans="1:3" ht="35.1" customHeight="1" x14ac:dyDescent="0.2">
      <c r="A19" s="378"/>
      <c r="B19" s="378"/>
      <c r="C19" s="378"/>
    </row>
    <row r="20" spans="1:3" ht="35.1" customHeight="1" x14ac:dyDescent="0.2">
      <c r="A20" s="378"/>
      <c r="B20" s="378"/>
      <c r="C20" s="378"/>
    </row>
    <row r="21" spans="1:3" ht="35.1" customHeight="1" x14ac:dyDescent="0.2">
      <c r="A21" s="378"/>
      <c r="B21" s="378"/>
      <c r="C21" s="378"/>
    </row>
    <row r="22" spans="1:3" ht="35.1" customHeight="1" x14ac:dyDescent="0.2">
      <c r="A22" s="378"/>
      <c r="B22" s="378"/>
      <c r="C22" s="378"/>
    </row>
  </sheetData>
  <sheetProtection sheet="1" objects="1" scenarios="1"/>
  <mergeCells count="7">
    <mergeCell ref="H6:K7"/>
    <mergeCell ref="A1:C1"/>
    <mergeCell ref="H1:K3"/>
    <mergeCell ref="A2:C2"/>
    <mergeCell ref="A3:B3"/>
    <mergeCell ref="A4:B4"/>
    <mergeCell ref="H5:K5"/>
  </mergeCells>
  <printOptions horizontalCentered="1"/>
  <pageMargins left="0.28999999999999998" right="0.24" top="0.36" bottom="0.39" header="0.23" footer="0.25"/>
  <pageSetup orientation="portrait" r:id="rId1"/>
  <headerFooter alignWithMargins="0"/>
  <customProperties>
    <customPr name="OrphanNamesChecke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3"/>
  <sheetViews>
    <sheetView workbookViewId="0">
      <selection activeCell="A3" sqref="A3:D3"/>
    </sheetView>
  </sheetViews>
  <sheetFormatPr defaultColWidth="9.140625" defaultRowHeight="12" x14ac:dyDescent="0.2"/>
  <cols>
    <col min="1" max="1" width="34.85546875" style="376" customWidth="1"/>
    <col min="2" max="2" width="17.42578125" style="376" customWidth="1"/>
    <col min="3" max="3" width="43.140625" style="376" customWidth="1"/>
    <col min="4" max="16384" width="9.140625" style="376"/>
  </cols>
  <sheetData>
    <row r="1" spans="1:5" ht="16.5" x14ac:dyDescent="0.25">
      <c r="A1" s="693" t="s">
        <v>477</v>
      </c>
      <c r="B1" s="693"/>
      <c r="C1" s="693"/>
      <c r="D1" s="408"/>
      <c r="E1" s="408"/>
    </row>
    <row r="2" spans="1:5" ht="16.5" x14ac:dyDescent="0.25">
      <c r="A2" s="695" t="s">
        <v>714</v>
      </c>
      <c r="B2" s="695"/>
      <c r="C2" s="695"/>
    </row>
    <row r="3" spans="1:5" ht="9" customHeight="1" x14ac:dyDescent="0.25">
      <c r="A3" s="413"/>
      <c r="B3" s="413"/>
      <c r="C3" s="413"/>
    </row>
    <row r="4" spans="1:5" ht="36.75" customHeight="1" thickBot="1" x14ac:dyDescent="0.3">
      <c r="A4" s="696" t="str">
        <f>'Basic Data Input'!B8</f>
        <v>__________________________________</v>
      </c>
      <c r="B4" s="697"/>
      <c r="C4" s="410" t="str">
        <f>'Basic Data Input'!B9</f>
        <v>______________________________</v>
      </c>
    </row>
    <row r="5" spans="1:5" ht="14.25" x14ac:dyDescent="0.2">
      <c r="A5" s="698" t="s">
        <v>467</v>
      </c>
      <c r="B5" s="698"/>
      <c r="C5" s="411" t="s">
        <v>468</v>
      </c>
      <c r="D5" s="377"/>
      <c r="E5" s="377"/>
    </row>
    <row r="6" spans="1:5" x14ac:dyDescent="0.2">
      <c r="A6" s="414"/>
      <c r="B6" s="414"/>
      <c r="C6" s="414"/>
    </row>
    <row r="7" spans="1:5" ht="36.75" customHeight="1" x14ac:dyDescent="0.2">
      <c r="A7" s="702" t="s">
        <v>478</v>
      </c>
      <c r="B7" s="702"/>
      <c r="C7" s="702"/>
    </row>
    <row r="8" spans="1:5" ht="24.75" customHeight="1" x14ac:dyDescent="0.2">
      <c r="A8" s="700"/>
      <c r="B8" s="700"/>
      <c r="C8" s="700"/>
    </row>
    <row r="9" spans="1:5" ht="24.75" customHeight="1" x14ac:dyDescent="0.2">
      <c r="A9" s="700"/>
      <c r="B9" s="700"/>
      <c r="C9" s="700"/>
    </row>
    <row r="10" spans="1:5" ht="24.75" customHeight="1" x14ac:dyDescent="0.2">
      <c r="A10" s="700"/>
      <c r="B10" s="700"/>
      <c r="C10" s="700"/>
    </row>
    <row r="11" spans="1:5" ht="24.75" customHeight="1" x14ac:dyDescent="0.2">
      <c r="A11" s="700"/>
      <c r="B11" s="700"/>
      <c r="C11" s="700"/>
    </row>
    <row r="12" spans="1:5" ht="24.75" customHeight="1" x14ac:dyDescent="0.2">
      <c r="A12" s="700"/>
      <c r="B12" s="700"/>
      <c r="C12" s="700"/>
    </row>
    <row r="13" spans="1:5" ht="24.75" customHeight="1" x14ac:dyDescent="0.2">
      <c r="A13" s="700"/>
      <c r="B13" s="700"/>
      <c r="C13" s="700"/>
    </row>
    <row r="14" spans="1:5" ht="24.75" customHeight="1" x14ac:dyDescent="0.2">
      <c r="A14" s="700"/>
      <c r="B14" s="700"/>
      <c r="C14" s="700"/>
    </row>
    <row r="15" spans="1:5" ht="24.75" customHeight="1" x14ac:dyDescent="0.2">
      <c r="A15" s="700"/>
      <c r="B15" s="700"/>
      <c r="C15" s="700"/>
    </row>
    <row r="16" spans="1:5" ht="24.75" customHeight="1" x14ac:dyDescent="0.2">
      <c r="A16" s="700"/>
      <c r="B16" s="700"/>
      <c r="C16" s="700"/>
    </row>
    <row r="17" spans="1:4" ht="24.75" customHeight="1" x14ac:dyDescent="0.2">
      <c r="A17" s="700"/>
      <c r="B17" s="700"/>
      <c r="C17" s="700"/>
    </row>
    <row r="18" spans="1:4" ht="24.75" customHeight="1" x14ac:dyDescent="0.2">
      <c r="A18" s="700"/>
      <c r="B18" s="700"/>
      <c r="C18" s="700"/>
    </row>
    <row r="19" spans="1:4" ht="24.75" customHeight="1" x14ac:dyDescent="0.2">
      <c r="A19" s="700"/>
      <c r="B19" s="700"/>
      <c r="C19" s="700"/>
    </row>
    <row r="20" spans="1:4" ht="24.75" customHeight="1" x14ac:dyDescent="0.2">
      <c r="A20" s="700"/>
      <c r="B20" s="700"/>
      <c r="C20" s="700"/>
    </row>
    <row r="21" spans="1:4" ht="24.75" customHeight="1" x14ac:dyDescent="0.2">
      <c r="A21" s="700"/>
      <c r="B21" s="700"/>
      <c r="C21" s="700"/>
    </row>
    <row r="23" spans="1:4" ht="15" x14ac:dyDescent="0.25">
      <c r="A23" s="701"/>
      <c r="B23" s="701"/>
      <c r="C23" s="701"/>
      <c r="D23" s="382"/>
    </row>
  </sheetData>
  <sheetProtection sheet="1" objects="1" scenarios="1"/>
  <mergeCells count="20">
    <mergeCell ref="A14:C14"/>
    <mergeCell ref="A1:C1"/>
    <mergeCell ref="A2:C2"/>
    <mergeCell ref="A4:B4"/>
    <mergeCell ref="A5:B5"/>
    <mergeCell ref="A7:C7"/>
    <mergeCell ref="A8:C8"/>
    <mergeCell ref="A9:C9"/>
    <mergeCell ref="A10:C10"/>
    <mergeCell ref="A11:C11"/>
    <mergeCell ref="A12:C12"/>
    <mergeCell ref="A13:C13"/>
    <mergeCell ref="A21:C21"/>
    <mergeCell ref="A23:C23"/>
    <mergeCell ref="A15:C15"/>
    <mergeCell ref="A16:C16"/>
    <mergeCell ref="A17:C17"/>
    <mergeCell ref="A18:C18"/>
    <mergeCell ref="A19:C19"/>
    <mergeCell ref="A20:C20"/>
  </mergeCells>
  <printOptions horizontalCentered="1"/>
  <pageMargins left="0.5" right="0.5" top="0.5" bottom="0.5" header="0.23" footer="0.25"/>
  <pageSetup orientation="portrait" r:id="rId1"/>
  <headerFooter alignWithMargins="0"/>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36"/>
  <sheetViews>
    <sheetView workbookViewId="0">
      <selection activeCell="E30" sqref="E30"/>
    </sheetView>
  </sheetViews>
  <sheetFormatPr defaultColWidth="9.140625" defaultRowHeight="12.75" x14ac:dyDescent="0.2"/>
  <cols>
    <col min="1" max="1" width="1.5703125" style="21" customWidth="1"/>
    <col min="2" max="2" width="20.5703125" style="21" customWidth="1"/>
    <col min="3" max="3" width="40.5703125" style="21" customWidth="1"/>
    <col min="4" max="4" width="2" style="21" customWidth="1"/>
    <col min="5" max="5" width="17.140625" style="21" customWidth="1"/>
    <col min="6" max="6" width="4" style="21" customWidth="1"/>
    <col min="7" max="7" width="20.5703125" style="21" customWidth="1"/>
    <col min="8" max="8" width="4.42578125" style="21" customWidth="1"/>
    <col min="9" max="9" width="20.5703125" style="21" customWidth="1"/>
    <col min="10" max="11" width="1.5703125" style="21" customWidth="1"/>
    <col min="12" max="16384" width="9.140625" style="21"/>
  </cols>
  <sheetData>
    <row r="1" spans="1:18" ht="18" customHeight="1" x14ac:dyDescent="0.2">
      <c r="B1" s="704" t="s">
        <v>775</v>
      </c>
      <c r="C1" s="704"/>
      <c r="D1" s="704"/>
      <c r="E1" s="703" t="str">
        <f>CONCATENATE("County-District #:  ",'Basic Data Input'!B7, "          Class #:  ",'Basic Data Input'!B10)</f>
        <v>County-District #:  __-____          Class #:  ________</v>
      </c>
      <c r="F1" s="703"/>
      <c r="G1" s="703"/>
      <c r="H1" s="703"/>
      <c r="I1" s="703"/>
    </row>
    <row r="2" spans="1:18" ht="18" customHeight="1" x14ac:dyDescent="0.2">
      <c r="B2" s="704"/>
      <c r="C2" s="704"/>
      <c r="D2" s="704"/>
      <c r="E2" s="705" t="str">
        <f>CONCATENATE('Basic Data Input'!B8)</f>
        <v>__________________________________</v>
      </c>
      <c r="F2" s="705"/>
      <c r="G2" s="705"/>
      <c r="H2" s="705"/>
      <c r="I2" s="705"/>
      <c r="K2" s="80"/>
    </row>
    <row r="3" spans="1:18" ht="18" x14ac:dyDescent="0.25">
      <c r="B3" s="81" t="s">
        <v>29</v>
      </c>
      <c r="C3" s="81"/>
      <c r="D3" s="79"/>
      <c r="E3" s="111" t="s">
        <v>1</v>
      </c>
      <c r="F3" s="112"/>
      <c r="G3" s="112"/>
      <c r="H3" s="112"/>
      <c r="I3" s="79"/>
      <c r="K3" s="80"/>
    </row>
    <row r="4" spans="1:18" ht="15" x14ac:dyDescent="0.2">
      <c r="B4" s="45"/>
      <c r="C4" s="45"/>
      <c r="D4" s="79"/>
      <c r="E4" s="706" t="str">
        <f>CONCATENATE('Basic Data Input'!B9," County")</f>
        <v>______________________________ County</v>
      </c>
      <c r="F4" s="706"/>
      <c r="G4" s="706"/>
      <c r="H4" s="706"/>
      <c r="I4" s="706"/>
      <c r="K4" s="79"/>
    </row>
    <row r="5" spans="1:18" ht="17.25" customHeight="1" x14ac:dyDescent="0.2">
      <c r="B5" s="83" t="s">
        <v>715</v>
      </c>
      <c r="C5" s="83"/>
      <c r="D5" s="79"/>
      <c r="E5" s="84"/>
      <c r="F5" s="84"/>
      <c r="G5" s="84"/>
      <c r="H5" s="84"/>
      <c r="I5" s="82"/>
    </row>
    <row r="6" spans="1:18" ht="4.5" customHeight="1" thickBot="1" x14ac:dyDescent="0.25">
      <c r="D6" s="85"/>
      <c r="E6" s="79"/>
      <c r="F6" s="79"/>
      <c r="G6" s="79"/>
      <c r="H6" s="79"/>
      <c r="I6" s="79"/>
    </row>
    <row r="7" spans="1:18" ht="39" hidden="1" thickBot="1" x14ac:dyDescent="0.25">
      <c r="D7" s="86"/>
      <c r="E7" s="45" t="s">
        <v>28</v>
      </c>
      <c r="F7" s="79"/>
      <c r="G7" s="79"/>
      <c r="H7" s="79"/>
      <c r="I7" s="79"/>
      <c r="J7" s="87"/>
    </row>
    <row r="8" spans="1:18" ht="24.95" customHeight="1" thickBot="1" x14ac:dyDescent="0.25">
      <c r="A8" s="711" t="s">
        <v>432</v>
      </c>
      <c r="B8" s="712"/>
      <c r="C8" s="712"/>
      <c r="D8" s="712"/>
      <c r="E8" s="712"/>
      <c r="F8" s="712"/>
      <c r="G8" s="712"/>
      <c r="H8" s="712"/>
      <c r="I8" s="712"/>
      <c r="J8" s="713"/>
    </row>
    <row r="9" spans="1:18" ht="6" customHeight="1" thickBot="1" x14ac:dyDescent="0.25">
      <c r="B9" s="1"/>
      <c r="C9" s="1"/>
    </row>
    <row r="10" spans="1:18" ht="24.95" customHeight="1" thickBot="1" x14ac:dyDescent="0.25">
      <c r="A10" s="89"/>
      <c r="B10" s="738" t="s">
        <v>34</v>
      </c>
      <c r="C10" s="738"/>
      <c r="D10" s="90"/>
      <c r="E10" s="207" t="s">
        <v>638</v>
      </c>
      <c r="F10" s="91"/>
      <c r="G10" s="207" t="s">
        <v>32</v>
      </c>
      <c r="H10" s="92"/>
      <c r="I10" s="207" t="s">
        <v>33</v>
      </c>
      <c r="J10" s="93"/>
      <c r="M10" s="723" t="s">
        <v>434</v>
      </c>
      <c r="N10" s="723"/>
      <c r="O10" s="723"/>
      <c r="P10" s="723"/>
      <c r="Q10" s="723"/>
      <c r="R10" s="723"/>
    </row>
    <row r="11" spans="1:18" ht="17.100000000000001" customHeight="1" x14ac:dyDescent="0.2">
      <c r="A11" s="94"/>
      <c r="B11" s="39" t="s">
        <v>14</v>
      </c>
      <c r="C11" s="39"/>
      <c r="E11" s="332">
        <v>0</v>
      </c>
      <c r="F11" s="114"/>
      <c r="G11" s="240">
        <f>ROUND('2026-2027 Budgeted - Page 2'!F23-SUM(E11:E11),2)</f>
        <v>0</v>
      </c>
      <c r="H11" s="104"/>
      <c r="I11" s="240">
        <f>SUM(E11:G11)</f>
        <v>0</v>
      </c>
      <c r="J11" s="95"/>
      <c r="M11" s="723"/>
      <c r="N11" s="723"/>
      <c r="O11" s="723"/>
      <c r="P11" s="723"/>
      <c r="Q11" s="723"/>
      <c r="R11" s="723"/>
    </row>
    <row r="12" spans="1:18" ht="17.100000000000001" customHeight="1" x14ac:dyDescent="0.2">
      <c r="A12" s="94"/>
      <c r="B12" s="96" t="s">
        <v>36</v>
      </c>
      <c r="C12" s="96"/>
      <c r="E12" s="331">
        <f>ROUND('2026-2027 Budgeted - Page 2'!G23-G12,2)</f>
        <v>0</v>
      </c>
      <c r="F12" s="114"/>
      <c r="G12" s="140"/>
      <c r="H12" s="104"/>
      <c r="I12" s="115">
        <f>SUM(E12:G12)</f>
        <v>0</v>
      </c>
      <c r="J12" s="95"/>
      <c r="M12" s="723"/>
      <c r="N12" s="723"/>
      <c r="O12" s="723"/>
      <c r="P12" s="723"/>
      <c r="Q12" s="723"/>
      <c r="R12" s="723"/>
    </row>
    <row r="13" spans="1:18" ht="17.100000000000001" customHeight="1" x14ac:dyDescent="0.2">
      <c r="A13" s="94"/>
      <c r="B13" s="97" t="s">
        <v>35</v>
      </c>
      <c r="C13" s="97"/>
      <c r="E13" s="332">
        <v>0</v>
      </c>
      <c r="F13" s="116"/>
      <c r="G13" s="115">
        <f>ROUND('2026-2027 Budgeted - Page 2'!H23-SUM(E13:E13),2)</f>
        <v>0</v>
      </c>
      <c r="H13" s="104"/>
      <c r="I13" s="115">
        <f>SUM(E13:G13)</f>
        <v>0</v>
      </c>
      <c r="J13" s="95"/>
    </row>
    <row r="14" spans="1:18" ht="17.100000000000001" customHeight="1" thickBot="1" x14ac:dyDescent="0.25">
      <c r="A14" s="94"/>
      <c r="B14" s="97" t="s">
        <v>254</v>
      </c>
      <c r="C14" s="97"/>
      <c r="E14" s="333">
        <v>0</v>
      </c>
      <c r="F14" s="117"/>
      <c r="G14" s="104">
        <f>ROUND('2026-2027 Budgeted - Page 2'!I23-SUM(E14:E14),2)</f>
        <v>0</v>
      </c>
      <c r="H14" s="104"/>
      <c r="I14" s="104">
        <f>SUM(E14:G14)</f>
        <v>0</v>
      </c>
      <c r="J14" s="95"/>
    </row>
    <row r="15" spans="1:18" ht="17.100000000000001" customHeight="1" thickBot="1" x14ac:dyDescent="0.25">
      <c r="A15" s="94"/>
      <c r="B15" s="98" t="s">
        <v>30</v>
      </c>
      <c r="E15" s="208">
        <f>SUM(E12:E14)</f>
        <v>0</v>
      </c>
      <c r="F15" s="117"/>
      <c r="G15" s="208">
        <f>SUM(G11:G14)</f>
        <v>0</v>
      </c>
      <c r="H15" s="104"/>
      <c r="I15" s="208">
        <f>SUM(I11:I14)</f>
        <v>0</v>
      </c>
      <c r="J15" s="95"/>
    </row>
    <row r="16" spans="1:18" ht="5.0999999999999996" customHeight="1" thickTop="1" thickBot="1" x14ac:dyDescent="0.25">
      <c r="A16" s="94"/>
      <c r="B16" s="526"/>
      <c r="E16" s="101"/>
      <c r="F16" s="101"/>
      <c r="G16" s="101"/>
      <c r="H16" s="101"/>
      <c r="I16" s="102"/>
      <c r="J16" s="103"/>
    </row>
    <row r="17" spans="1:21" ht="24.75" customHeight="1" x14ac:dyDescent="0.2">
      <c r="A17" s="123"/>
      <c r="B17" s="739" t="s">
        <v>716</v>
      </c>
      <c r="C17" s="740"/>
      <c r="D17" s="93"/>
      <c r="E17" s="534" t="s">
        <v>327</v>
      </c>
      <c r="F17" s="535"/>
      <c r="G17" s="535"/>
      <c r="H17" s="525"/>
      <c r="I17" s="536">
        <f>'Basic Data Input'!B11</f>
        <v>0</v>
      </c>
      <c r="J17" s="93"/>
    </row>
    <row r="18" spans="1:21" ht="19.5" customHeight="1" thickBot="1" x14ac:dyDescent="0.25">
      <c r="A18" s="94"/>
      <c r="B18" s="741" t="s">
        <v>277</v>
      </c>
      <c r="C18" s="741"/>
      <c r="D18" s="225"/>
      <c r="E18" s="537" t="s">
        <v>328</v>
      </c>
      <c r="F18" s="538"/>
      <c r="G18" s="539"/>
      <c r="H18" s="539"/>
      <c r="I18" s="539"/>
      <c r="J18" s="103"/>
    </row>
    <row r="19" spans="1:21" ht="14.45" customHeight="1" thickBot="1" x14ac:dyDescent="0.25">
      <c r="A19" s="94"/>
      <c r="B19" s="113">
        <f>'Debt Outstanding'!D24</f>
        <v>0</v>
      </c>
      <c r="C19" s="527" t="s">
        <v>37</v>
      </c>
      <c r="D19" s="225"/>
      <c r="E19" s="730" t="s">
        <v>324</v>
      </c>
      <c r="F19" s="731"/>
      <c r="G19" s="731"/>
      <c r="H19" s="731"/>
      <c r="I19" s="731"/>
      <c r="J19" s="732"/>
    </row>
    <row r="20" spans="1:21" ht="28.5" customHeight="1" thickBot="1" x14ac:dyDescent="0.25">
      <c r="A20" s="94"/>
      <c r="B20" s="565">
        <f>'Debt Outstanding'!F24</f>
        <v>0</v>
      </c>
      <c r="C20" s="528" t="s">
        <v>38</v>
      </c>
      <c r="D20" s="225"/>
      <c r="E20" s="733" t="s">
        <v>717</v>
      </c>
      <c r="F20" s="734"/>
      <c r="G20" s="734"/>
      <c r="H20" s="734"/>
      <c r="I20" s="734"/>
      <c r="J20" s="735"/>
      <c r="O20" s="212"/>
    </row>
    <row r="21" spans="1:21" ht="14.45" customHeight="1" thickBot="1" x14ac:dyDescent="0.25">
      <c r="A21" s="94"/>
      <c r="B21" s="566">
        <f>SUM(B19:B20)</f>
        <v>0</v>
      </c>
      <c r="C21" s="98" t="s">
        <v>250</v>
      </c>
      <c r="D21" s="529"/>
      <c r="E21" s="214"/>
      <c r="F21" s="213"/>
      <c r="G21" s="210" t="s">
        <v>325</v>
      </c>
      <c r="H21" s="213"/>
      <c r="I21" s="210" t="s">
        <v>326</v>
      </c>
      <c r="J21" s="630"/>
      <c r="M21" s="212"/>
      <c r="N21" s="212"/>
      <c r="O21" s="212"/>
    </row>
    <row r="22" spans="1:21" ht="15" thickBot="1" x14ac:dyDescent="0.25">
      <c r="A22" s="99"/>
      <c r="B22" s="530"/>
      <c r="C22" s="531"/>
      <c r="D22" s="532"/>
      <c r="E22" s="736" t="s">
        <v>614</v>
      </c>
      <c r="F22" s="737"/>
      <c r="G22" s="737"/>
      <c r="H22" s="737"/>
      <c r="I22" s="737"/>
      <c r="J22" s="630"/>
      <c r="M22" s="212"/>
      <c r="N22" s="212"/>
      <c r="O22" s="212"/>
    </row>
    <row r="23" spans="1:21" ht="15.75" customHeight="1" thickBot="1" x14ac:dyDescent="0.25">
      <c r="A23" s="724" t="s">
        <v>433</v>
      </c>
      <c r="B23" s="725"/>
      <c r="C23" s="725"/>
      <c r="D23" s="726"/>
      <c r="E23" s="727" t="s">
        <v>329</v>
      </c>
      <c r="F23" s="728"/>
      <c r="G23" s="728"/>
      <c r="H23" s="728"/>
      <c r="I23" s="728"/>
      <c r="J23" s="729"/>
      <c r="M23" s="212"/>
      <c r="N23" s="212"/>
      <c r="O23" s="212"/>
      <c r="P23" s="703"/>
      <c r="Q23" s="703"/>
      <c r="R23" s="703"/>
      <c r="S23" s="703"/>
      <c r="T23" s="703"/>
      <c r="U23" s="703"/>
    </row>
    <row r="24" spans="1:21" ht="12.75" customHeight="1" x14ac:dyDescent="0.2">
      <c r="A24" s="94"/>
      <c r="D24" s="225"/>
      <c r="E24" s="717" t="s">
        <v>718</v>
      </c>
      <c r="F24" s="718"/>
      <c r="G24" s="718"/>
      <c r="H24" s="718"/>
      <c r="I24" s="718"/>
      <c r="J24" s="719"/>
      <c r="M24" s="212"/>
      <c r="N24" s="212"/>
      <c r="O24" s="212"/>
      <c r="P24" s="383"/>
      <c r="Q24" s="383"/>
      <c r="R24" s="383"/>
      <c r="S24" s="383"/>
      <c r="T24" s="383"/>
      <c r="U24" s="383"/>
    </row>
    <row r="25" spans="1:21" ht="13.5" thickBot="1" x14ac:dyDescent="0.25">
      <c r="A25" s="94"/>
      <c r="B25" s="223"/>
      <c r="C25" s="709"/>
      <c r="D25" s="710"/>
      <c r="E25" s="720"/>
      <c r="F25" s="721"/>
      <c r="G25" s="721"/>
      <c r="H25" s="721"/>
      <c r="I25" s="721"/>
      <c r="J25" s="722"/>
      <c r="P25" s="757"/>
      <c r="Q25" s="757"/>
      <c r="R25" s="757"/>
      <c r="S25" s="757"/>
      <c r="T25" s="757"/>
      <c r="U25" s="757"/>
    </row>
    <row r="26" spans="1:21" ht="15" customHeight="1" thickBot="1" x14ac:dyDescent="0.25">
      <c r="A26" s="94"/>
      <c r="B26" s="223"/>
      <c r="C26" s="224"/>
      <c r="D26" s="226"/>
      <c r="E26" s="217"/>
      <c r="F26" s="218"/>
      <c r="G26" s="219" t="s">
        <v>325</v>
      </c>
      <c r="H26" s="218"/>
      <c r="I26" s="219" t="s">
        <v>326</v>
      </c>
      <c r="J26" s="220"/>
      <c r="P26" s="106"/>
      <c r="Q26" s="384"/>
      <c r="R26" s="385"/>
      <c r="S26" s="384"/>
      <c r="T26" s="386"/>
      <c r="U26" s="106"/>
    </row>
    <row r="27" spans="1:21" ht="15" customHeight="1" thickBot="1" x14ac:dyDescent="0.25">
      <c r="A27" s="94"/>
      <c r="B27" s="223"/>
      <c r="C27" s="707"/>
      <c r="D27" s="708"/>
      <c r="E27" s="714" t="s">
        <v>615</v>
      </c>
      <c r="F27" s="715"/>
      <c r="G27" s="715"/>
      <c r="H27" s="715"/>
      <c r="I27" s="715"/>
      <c r="J27" s="716"/>
      <c r="P27" s="758"/>
      <c r="Q27" s="758"/>
      <c r="R27" s="758"/>
      <c r="S27" s="758"/>
      <c r="T27" s="758"/>
      <c r="U27" s="758"/>
    </row>
    <row r="28" spans="1:21" ht="15" customHeight="1" x14ac:dyDescent="0.2">
      <c r="A28" s="94"/>
      <c r="B28" s="223"/>
      <c r="C28" s="707"/>
      <c r="D28" s="708"/>
      <c r="E28" s="764" t="s">
        <v>776</v>
      </c>
      <c r="F28" s="765"/>
      <c r="G28" s="765"/>
      <c r="H28" s="765"/>
      <c r="I28" s="765"/>
      <c r="J28" s="766"/>
    </row>
    <row r="29" spans="1:21" ht="15" customHeight="1" thickBot="1" x14ac:dyDescent="0.25">
      <c r="A29" s="94"/>
      <c r="B29" s="223"/>
      <c r="C29" s="707"/>
      <c r="D29" s="708"/>
      <c r="E29" s="764"/>
      <c r="F29" s="765"/>
      <c r="G29" s="765"/>
      <c r="H29" s="765"/>
      <c r="I29" s="765"/>
      <c r="J29" s="766"/>
    </row>
    <row r="30" spans="1:21" ht="15" customHeight="1" thickBot="1" x14ac:dyDescent="0.25">
      <c r="A30" s="99"/>
      <c r="B30" s="227"/>
      <c r="C30" s="762"/>
      <c r="D30" s="763"/>
      <c r="E30" s="215"/>
      <c r="F30" s="216"/>
      <c r="G30" s="100" t="s">
        <v>253</v>
      </c>
      <c r="H30" s="216"/>
      <c r="I30" s="100" t="s">
        <v>252</v>
      </c>
      <c r="J30" s="103"/>
    </row>
    <row r="31" spans="1:21" s="106" customFormat="1" ht="16.5" thickTop="1" thickBot="1" x14ac:dyDescent="0.3">
      <c r="A31" s="767" t="s">
        <v>431</v>
      </c>
      <c r="B31" s="768"/>
      <c r="C31" s="768"/>
      <c r="D31" s="769"/>
      <c r="E31" s="759" t="s">
        <v>437</v>
      </c>
      <c r="F31" s="760"/>
      <c r="G31" s="760"/>
      <c r="H31" s="760"/>
      <c r="I31" s="760"/>
      <c r="J31" s="761"/>
    </row>
    <row r="32" spans="1:21" s="106" customFormat="1" ht="46.5" customHeight="1" x14ac:dyDescent="0.2">
      <c r="A32" s="742" t="s">
        <v>653</v>
      </c>
      <c r="B32" s="743"/>
      <c r="C32" s="743"/>
      <c r="D32" s="743"/>
      <c r="E32" s="750" t="s">
        <v>719</v>
      </c>
      <c r="F32" s="751"/>
      <c r="G32" s="751"/>
      <c r="H32" s="751"/>
      <c r="I32" s="751"/>
      <c r="J32" s="752"/>
    </row>
    <row r="33" spans="1:18" s="106" customFormat="1" ht="15.75" customHeight="1" x14ac:dyDescent="0.25">
      <c r="A33" s="744" t="s">
        <v>322</v>
      </c>
      <c r="B33" s="745"/>
      <c r="C33" s="745"/>
      <c r="D33" s="745"/>
      <c r="E33" s="753" t="s">
        <v>438</v>
      </c>
      <c r="F33" s="754"/>
      <c r="G33" s="754"/>
      <c r="H33" s="754"/>
      <c r="I33" s="754"/>
      <c r="J33" s="567"/>
    </row>
    <row r="34" spans="1:18" s="106" customFormat="1" ht="19.5" customHeight="1" x14ac:dyDescent="0.25">
      <c r="A34" s="746" t="s">
        <v>644</v>
      </c>
      <c r="B34" s="747"/>
      <c r="C34" s="747"/>
      <c r="D34" s="747"/>
      <c r="E34" s="755" t="s">
        <v>439</v>
      </c>
      <c r="F34" s="756"/>
      <c r="G34" s="756"/>
      <c r="H34" s="756"/>
      <c r="I34" s="756"/>
      <c r="J34" s="567"/>
      <c r="M34" s="723" t="s">
        <v>516</v>
      </c>
      <c r="N34" s="723"/>
      <c r="O34" s="723"/>
      <c r="P34" s="723"/>
      <c r="Q34" s="723"/>
      <c r="R34" s="723"/>
    </row>
    <row r="35" spans="1:18" s="106" customFormat="1" ht="19.5" customHeight="1" x14ac:dyDescent="0.25">
      <c r="A35" s="533"/>
      <c r="B35" s="228"/>
      <c r="C35" s="228"/>
      <c r="D35" s="228"/>
      <c r="E35" s="568" t="s">
        <v>323</v>
      </c>
      <c r="F35" s="229"/>
      <c r="G35" s="229"/>
      <c r="H35" s="229"/>
      <c r="I35" s="229"/>
      <c r="J35" s="567"/>
      <c r="M35" s="723"/>
      <c r="N35" s="723"/>
      <c r="O35" s="723"/>
      <c r="P35" s="723"/>
      <c r="Q35" s="723"/>
      <c r="R35" s="723"/>
    </row>
    <row r="36" spans="1:18" s="106" customFormat="1" ht="24" customHeight="1" thickBot="1" x14ac:dyDescent="0.3">
      <c r="A36" s="748" t="s">
        <v>591</v>
      </c>
      <c r="B36" s="749"/>
      <c r="C36" s="749"/>
      <c r="D36" s="749"/>
      <c r="E36" s="569" t="s">
        <v>498</v>
      </c>
      <c r="F36" s="570"/>
      <c r="G36" s="571"/>
      <c r="H36" s="571"/>
      <c r="I36" s="571"/>
      <c r="J36" s="572"/>
    </row>
  </sheetData>
  <sheetProtection algorithmName="SHA-512" hashValue="XNRBB7iBzNE8FEZ0OPX/UAJ6b+oEoAnZV0C6TbhqHQWl9wewsPcWRF6Yzj4STVz4ef2WjCfhDeTaNbcvip6eKw==" saltValue="Gkn/zZn6hNycpwgt3yOWbQ==" spinCount="100000" sheet="1" objects="1" scenarios="1"/>
  <mergeCells count="35">
    <mergeCell ref="A32:D32"/>
    <mergeCell ref="A33:D33"/>
    <mergeCell ref="A34:D34"/>
    <mergeCell ref="A36:D36"/>
    <mergeCell ref="P23:U23"/>
    <mergeCell ref="E32:J32"/>
    <mergeCell ref="E33:I33"/>
    <mergeCell ref="E34:I34"/>
    <mergeCell ref="P25:U25"/>
    <mergeCell ref="P27:U27"/>
    <mergeCell ref="E31:J31"/>
    <mergeCell ref="M34:R35"/>
    <mergeCell ref="C30:D30"/>
    <mergeCell ref="E28:J29"/>
    <mergeCell ref="A31:D31"/>
    <mergeCell ref="M10:R12"/>
    <mergeCell ref="A23:D23"/>
    <mergeCell ref="E23:J23"/>
    <mergeCell ref="E19:J19"/>
    <mergeCell ref="E20:J20"/>
    <mergeCell ref="E22:I22"/>
    <mergeCell ref="B10:C10"/>
    <mergeCell ref="B17:C17"/>
    <mergeCell ref="B18:C18"/>
    <mergeCell ref="E1:I1"/>
    <mergeCell ref="B1:D2"/>
    <mergeCell ref="E2:I2"/>
    <mergeCell ref="E4:I4"/>
    <mergeCell ref="C29:D29"/>
    <mergeCell ref="C25:D25"/>
    <mergeCell ref="C27:D27"/>
    <mergeCell ref="C28:D28"/>
    <mergeCell ref="A8:J8"/>
    <mergeCell ref="E27:J27"/>
    <mergeCell ref="E24:J25"/>
  </mergeCells>
  <phoneticPr fontId="15" type="noConversion"/>
  <hyperlinks>
    <hyperlink ref="A34" r:id="rId1" display="Website:  www.auditors.nebraska.gov" xr:uid="{00000000-0004-0000-0500-000000000000}"/>
    <hyperlink ref="A36" r:id="rId2" display="Questions - E-Mail:  Deann.Haeffner@nebraska.gov" xr:uid="{00000000-0004-0000-0500-000001000000}"/>
    <hyperlink ref="A36:D36" r:id="rId3" display="Questions - E-Mail:  Jeff.Schreier@nebraska.gov" xr:uid="{7D330356-71D4-433B-AF8A-64DCC1989467}"/>
  </hyperlinks>
  <printOptions horizontalCentered="1"/>
  <pageMargins left="0.25" right="0.25" top="0.35" bottom="0.6" header="0.35" footer="0.35"/>
  <pageSetup scale="91" orientation="landscape" r:id="rId4"/>
  <headerFooter alignWithMargins="0">
    <oddFooter>&amp;RPage 1</oddFooter>
  </headerFooter>
  <customProperties>
    <customPr name="OrphanNamesChecked" r:id="rId5"/>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44"/>
  <sheetViews>
    <sheetView workbookViewId="0">
      <selection activeCell="A3" sqref="A3:D3"/>
    </sheetView>
  </sheetViews>
  <sheetFormatPr defaultColWidth="9.140625" defaultRowHeight="14.45" customHeight="1" x14ac:dyDescent="0.2"/>
  <cols>
    <col min="1" max="1" width="15.5703125" style="49" customWidth="1"/>
    <col min="2" max="2" width="13.5703125" style="49" customWidth="1"/>
    <col min="3" max="10" width="15.5703125" style="49" customWidth="1"/>
    <col min="11" max="11" width="1.5703125" style="49" customWidth="1"/>
    <col min="12" max="12" width="20.5703125" style="49" customWidth="1"/>
    <col min="13" max="13" width="15.140625" style="49" customWidth="1"/>
    <col min="14" max="14" width="19.5703125" style="49" customWidth="1"/>
    <col min="15" max="19" width="15.140625" style="49" customWidth="1"/>
    <col min="20" max="16384" width="9.140625" style="49"/>
  </cols>
  <sheetData>
    <row r="1" spans="1:23" ht="14.45" customHeight="1" x14ac:dyDescent="0.2">
      <c r="A1" s="48" t="s">
        <v>13</v>
      </c>
      <c r="B1" s="48"/>
      <c r="C1" s="48"/>
      <c r="D1" s="48"/>
      <c r="E1" s="48"/>
      <c r="G1" s="20"/>
      <c r="I1" s="40" t="s">
        <v>43</v>
      </c>
      <c r="J1" s="38" t="str">
        <f>'Basic Data Input'!B7</f>
        <v>__-____</v>
      </c>
      <c r="K1" s="48" t="s">
        <v>0</v>
      </c>
      <c r="L1" s="145"/>
      <c r="M1" s="145"/>
      <c r="N1" s="145"/>
      <c r="O1" s="145"/>
      <c r="P1" s="145"/>
      <c r="Q1" s="145"/>
      <c r="R1" s="145"/>
      <c r="S1" s="145"/>
      <c r="T1" s="128"/>
      <c r="U1" s="128"/>
      <c r="V1" s="128"/>
      <c r="W1" s="128"/>
    </row>
    <row r="2" spans="1:23" ht="15.75" thickBot="1" x14ac:dyDescent="0.25">
      <c r="G2" s="782" t="str">
        <f>CONCATENATE('Basic Data Input'!B8)</f>
        <v>__________________________________</v>
      </c>
      <c r="H2" s="782"/>
      <c r="I2" s="782"/>
      <c r="J2" s="782"/>
      <c r="K2" s="49" t="s">
        <v>0</v>
      </c>
      <c r="L2" s="145"/>
      <c r="M2" s="145"/>
      <c r="N2" s="145"/>
      <c r="O2" s="145"/>
      <c r="P2" s="145"/>
      <c r="Q2" s="145"/>
      <c r="R2" s="145"/>
      <c r="S2" s="145"/>
      <c r="T2" s="128"/>
      <c r="U2" s="128"/>
      <c r="V2" s="128"/>
      <c r="W2" s="128"/>
    </row>
    <row r="3" spans="1:23" ht="18" customHeight="1" thickBot="1" x14ac:dyDescent="0.25">
      <c r="A3" s="221" t="s">
        <v>720</v>
      </c>
      <c r="B3" s="63"/>
      <c r="C3" s="63"/>
      <c r="D3" s="63"/>
      <c r="E3" s="64"/>
      <c r="F3" s="64"/>
      <c r="G3" s="64"/>
      <c r="H3" s="64"/>
      <c r="I3" s="64"/>
      <c r="J3" s="65"/>
      <c r="K3" s="49" t="s">
        <v>0</v>
      </c>
      <c r="L3" s="145"/>
      <c r="M3" s="145"/>
      <c r="N3" s="145"/>
      <c r="O3" s="145"/>
      <c r="P3" s="145"/>
      <c r="Q3" s="145"/>
      <c r="R3" s="145"/>
      <c r="S3" s="145"/>
      <c r="T3" s="128"/>
      <c r="U3" s="128"/>
      <c r="V3" s="128"/>
      <c r="W3" s="128"/>
    </row>
    <row r="4" spans="1:23" ht="78" thickBot="1" x14ac:dyDescent="0.25">
      <c r="A4" s="53" t="s">
        <v>0</v>
      </c>
      <c r="B4" s="54" t="s">
        <v>15</v>
      </c>
      <c r="C4" s="54" t="s">
        <v>39</v>
      </c>
      <c r="D4" s="54" t="s">
        <v>16</v>
      </c>
      <c r="E4" s="54" t="s">
        <v>40</v>
      </c>
      <c r="F4" s="54" t="s">
        <v>17</v>
      </c>
      <c r="G4" s="54" t="s">
        <v>18</v>
      </c>
      <c r="H4" s="54" t="s">
        <v>19</v>
      </c>
      <c r="I4" s="54" t="s">
        <v>47</v>
      </c>
      <c r="J4" s="66" t="s">
        <v>48</v>
      </c>
      <c r="K4" s="56" t="s">
        <v>0</v>
      </c>
      <c r="L4" s="145"/>
      <c r="M4" s="145"/>
      <c r="N4" s="145"/>
      <c r="O4" s="145"/>
      <c r="P4" s="145"/>
      <c r="Q4" s="145"/>
      <c r="R4" s="145"/>
      <c r="S4" s="145"/>
      <c r="T4" s="128"/>
      <c r="U4" s="128"/>
      <c r="V4" s="128"/>
      <c r="W4" s="128"/>
    </row>
    <row r="5" spans="1:23" ht="24.95" hidden="1" customHeight="1" x14ac:dyDescent="0.2">
      <c r="A5" s="57"/>
      <c r="B5" s="58"/>
      <c r="C5" s="58"/>
      <c r="D5" s="58"/>
      <c r="E5" s="58"/>
      <c r="F5" s="58"/>
      <c r="G5" s="58"/>
      <c r="H5" s="58"/>
      <c r="I5" s="58"/>
      <c r="J5" s="67"/>
      <c r="K5" s="49" t="s">
        <v>0</v>
      </c>
      <c r="L5" s="145"/>
      <c r="M5" s="145"/>
      <c r="N5" s="145"/>
      <c r="O5" s="145"/>
      <c r="P5" s="145"/>
      <c r="Q5" s="145"/>
      <c r="R5" s="145"/>
      <c r="S5" s="145"/>
      <c r="T5" s="128"/>
      <c r="U5" s="128"/>
      <c r="V5" s="128"/>
      <c r="W5" s="128"/>
    </row>
    <row r="6" spans="1:23" ht="20.100000000000001" customHeight="1" x14ac:dyDescent="0.2">
      <c r="A6" s="60" t="s">
        <v>2</v>
      </c>
      <c r="B6" s="185">
        <f>'General Fund'!F45</f>
        <v>0</v>
      </c>
      <c r="C6" s="185">
        <f>'General Fund'!F124</f>
        <v>0</v>
      </c>
      <c r="D6" s="185">
        <f>'General Fund'!F125</f>
        <v>0</v>
      </c>
      <c r="E6" s="186">
        <f>IF(B6='2025-2026 Actual-Est - Page 3'!I6,ROUND(C6+D6,2),"Col 1 MUST = Page 3 Col 8")</f>
        <v>0</v>
      </c>
      <c r="F6" s="185">
        <f>'General Fund'!F35</f>
        <v>0</v>
      </c>
      <c r="G6" s="185">
        <f>'General Fund'!F36</f>
        <v>0</v>
      </c>
      <c r="H6" s="187">
        <f>ROUND(F6+G6,2)</f>
        <v>0</v>
      </c>
      <c r="I6" s="185">
        <f>'General Fund'!F38</f>
        <v>0</v>
      </c>
      <c r="J6" s="188">
        <f>IF(H6+I6&lt;&gt;E6,"Budget Not Balanced",ROUND(H6+I6,2))</f>
        <v>0</v>
      </c>
      <c r="K6" s="49" t="s">
        <v>0</v>
      </c>
      <c r="L6" s="121" t="s">
        <v>305</v>
      </c>
      <c r="M6" s="121"/>
      <c r="N6" s="121"/>
      <c r="O6" s="121"/>
      <c r="P6" s="121"/>
      <c r="Q6" s="121"/>
      <c r="R6" s="121"/>
      <c r="S6" s="121"/>
      <c r="T6" s="121"/>
      <c r="U6" s="121"/>
      <c r="V6" s="128"/>
      <c r="W6" s="128"/>
    </row>
    <row r="7" spans="1:23" ht="20.100000000000001" customHeight="1" x14ac:dyDescent="0.2">
      <c r="A7" s="60" t="s">
        <v>5</v>
      </c>
      <c r="B7" s="185">
        <f>'Depreciation Fund'!F22</f>
        <v>0</v>
      </c>
      <c r="C7" s="185">
        <f>'Depreciation Fund'!F31</f>
        <v>0</v>
      </c>
      <c r="D7" s="189"/>
      <c r="E7" s="186">
        <f>IF(B7='2025-2026 Actual-Est - Page 3'!I7,ROUND(C7+D7,2),"Col 1 MUST = Page 3 Col 8")</f>
        <v>0</v>
      </c>
      <c r="F7" s="189"/>
      <c r="G7" s="189"/>
      <c r="H7" s="185">
        <f>'Depreciation Fund'!F17</f>
        <v>0</v>
      </c>
      <c r="I7" s="189"/>
      <c r="J7" s="190">
        <f t="shared" ref="J7:J17" si="0">IF(H7+I7&lt;&gt;E7,"Budget Not Balanced",ROUND(H7+I7,2))</f>
        <v>0</v>
      </c>
      <c r="K7" s="49" t="s">
        <v>0</v>
      </c>
      <c r="L7" s="121"/>
      <c r="M7" s="121"/>
      <c r="N7" s="121"/>
      <c r="O7" s="121"/>
      <c r="P7" s="121"/>
      <c r="Q7" s="121"/>
      <c r="R7" s="121"/>
      <c r="S7" s="121"/>
      <c r="T7" s="121"/>
      <c r="U7" s="121"/>
      <c r="V7" s="128"/>
      <c r="W7" s="128"/>
    </row>
    <row r="8" spans="1:23" ht="20.100000000000001" customHeight="1" x14ac:dyDescent="0.2">
      <c r="A8" s="60" t="s">
        <v>6</v>
      </c>
      <c r="B8" s="185">
        <f>'Employee Benefit Fund'!F23</f>
        <v>0</v>
      </c>
      <c r="C8" s="185">
        <f>'Employee Benefit Fund'!F32</f>
        <v>0</v>
      </c>
      <c r="D8" s="189"/>
      <c r="E8" s="186">
        <f>IF(B8='2025-2026 Actual-Est - Page 3'!I8,ROUND(C8+D8,2),"Col 1 MUST = Page 3 Col 8")</f>
        <v>0</v>
      </c>
      <c r="F8" s="189"/>
      <c r="G8" s="189"/>
      <c r="H8" s="185">
        <f>'Employee Benefit Fund'!F17</f>
        <v>0</v>
      </c>
      <c r="I8" s="185">
        <f>'Employee Benefit Fund'!F18</f>
        <v>0</v>
      </c>
      <c r="J8" s="188">
        <f t="shared" si="0"/>
        <v>0</v>
      </c>
      <c r="L8" s="145"/>
      <c r="M8" s="145"/>
      <c r="N8" s="145"/>
      <c r="O8" s="145"/>
      <c r="P8" s="145"/>
      <c r="Q8" s="145"/>
      <c r="R8" s="145"/>
      <c r="S8" s="145"/>
      <c r="T8" s="128"/>
      <c r="U8" s="128"/>
      <c r="V8" s="128"/>
      <c r="W8" s="128"/>
    </row>
    <row r="9" spans="1:23" ht="20.100000000000001" customHeight="1" x14ac:dyDescent="0.2">
      <c r="A9" s="60" t="s">
        <v>7</v>
      </c>
      <c r="B9" s="185">
        <f>'Contingency Fund'!F18</f>
        <v>0</v>
      </c>
      <c r="C9" s="185">
        <f>'Contingency Fund'!F25</f>
        <v>0</v>
      </c>
      <c r="D9" s="189"/>
      <c r="E9" s="186">
        <f>IF(B9='2025-2026 Actual-Est - Page 3'!I9,ROUND(C9+D9,2),"Col 1 MUST = Page 3 Col 8")</f>
        <v>0</v>
      </c>
      <c r="F9" s="189"/>
      <c r="G9" s="189"/>
      <c r="H9" s="185">
        <f>'Contingency Fund'!F13</f>
        <v>0</v>
      </c>
      <c r="I9" s="189"/>
      <c r="J9" s="190">
        <f t="shared" si="0"/>
        <v>0</v>
      </c>
      <c r="K9" s="49" t="s">
        <v>0</v>
      </c>
      <c r="L9" s="145"/>
      <c r="M9" s="145"/>
      <c r="N9" s="145"/>
      <c r="O9" s="145"/>
      <c r="P9" s="145"/>
      <c r="Q9" s="145"/>
      <c r="R9" s="145"/>
      <c r="S9" s="145"/>
      <c r="T9" s="128"/>
      <c r="U9" s="128"/>
      <c r="V9" s="128"/>
      <c r="W9" s="128"/>
    </row>
    <row r="10" spans="1:23" ht="20.100000000000001" customHeight="1" x14ac:dyDescent="0.2">
      <c r="A10" s="60" t="s">
        <v>8</v>
      </c>
      <c r="B10" s="185">
        <f>'Activities Fund'!F23</f>
        <v>0</v>
      </c>
      <c r="C10" s="185">
        <f>'Activities Fund'!F32</f>
        <v>0</v>
      </c>
      <c r="D10" s="189"/>
      <c r="E10" s="186">
        <f>IF(B10='2025-2026 Actual-Est - Page 3'!I10,ROUND(C10+D10,2),"Col 1 MUST = Page 3 Col 8")</f>
        <v>0</v>
      </c>
      <c r="F10" s="189"/>
      <c r="G10" s="189"/>
      <c r="H10" s="185">
        <f>'Activities Fund'!F17</f>
        <v>0</v>
      </c>
      <c r="I10" s="185">
        <f>'Activities Fund'!F18</f>
        <v>0</v>
      </c>
      <c r="J10" s="188">
        <f>IF(H10+I10&lt;&gt;E10,"Budget Not Balanced",ROUND(H10+I10,2))</f>
        <v>0</v>
      </c>
      <c r="K10" s="49" t="s">
        <v>0</v>
      </c>
      <c r="L10" s="145"/>
      <c r="M10" s="145"/>
      <c r="N10" s="145"/>
      <c r="O10" s="145"/>
      <c r="P10" s="145"/>
      <c r="Q10" s="145"/>
      <c r="R10" s="145"/>
      <c r="S10" s="145"/>
      <c r="T10" s="128"/>
      <c r="U10" s="128"/>
      <c r="V10" s="128"/>
      <c r="W10" s="128"/>
    </row>
    <row r="11" spans="1:23" ht="20.100000000000001" customHeight="1" x14ac:dyDescent="0.2">
      <c r="A11" s="60" t="s">
        <v>456</v>
      </c>
      <c r="B11" s="185">
        <f>'School Nutrition Fund'!F23</f>
        <v>0</v>
      </c>
      <c r="C11" s="185">
        <f>'School Nutrition Fund'!F37</f>
        <v>0</v>
      </c>
      <c r="D11" s="189"/>
      <c r="E11" s="186">
        <f>IF(B11='2025-2026 Actual-Est - Page 3'!I11,ROUND(C11+D11,2),"Col 1 MUST = Page 3 Col 8")</f>
        <v>0</v>
      </c>
      <c r="F11" s="189"/>
      <c r="G11" s="189"/>
      <c r="H11" s="185">
        <f>'School Nutrition Fund'!F17</f>
        <v>0</v>
      </c>
      <c r="I11" s="185">
        <f>'School Nutrition Fund'!F18</f>
        <v>0</v>
      </c>
      <c r="J11" s="188">
        <f t="shared" si="0"/>
        <v>0</v>
      </c>
      <c r="K11" s="49" t="s">
        <v>0</v>
      </c>
      <c r="L11" s="145"/>
      <c r="M11" s="145"/>
      <c r="N11" s="145"/>
      <c r="O11" s="145"/>
      <c r="P11" s="145"/>
      <c r="Q11" s="145"/>
      <c r="R11" s="145"/>
      <c r="S11" s="145"/>
      <c r="T11" s="128"/>
      <c r="U11" s="128"/>
      <c r="V11" s="128"/>
      <c r="W11" s="128"/>
    </row>
    <row r="12" spans="1:23" ht="20.100000000000001" customHeight="1" x14ac:dyDescent="0.2">
      <c r="A12" s="60" t="s">
        <v>3</v>
      </c>
      <c r="B12" s="185">
        <f>'Bond Fund'!F20</f>
        <v>0</v>
      </c>
      <c r="C12" s="185">
        <f>'Bond Fund'!F36</f>
        <v>0</v>
      </c>
      <c r="D12" s="185">
        <f>'Bond Fund'!F37</f>
        <v>0</v>
      </c>
      <c r="E12" s="186">
        <f>IF(B12='2025-2026 Actual-Est - Page 3'!I12,ROUND(C12+D12,2),"Col 1 MUST = Page 3 Col 8")</f>
        <v>0</v>
      </c>
      <c r="F12" s="189"/>
      <c r="G12" s="189"/>
      <c r="H12" s="185">
        <f>'Bond Fund'!F13</f>
        <v>0</v>
      </c>
      <c r="I12" s="185">
        <f>'Bond Fund'!F14</f>
        <v>0</v>
      </c>
      <c r="J12" s="188">
        <f t="shared" si="0"/>
        <v>0</v>
      </c>
      <c r="L12" s="145"/>
      <c r="M12" s="145"/>
      <c r="N12" s="145"/>
      <c r="O12" s="145"/>
      <c r="P12" s="145"/>
      <c r="Q12" s="145"/>
      <c r="R12" s="145"/>
      <c r="S12" s="145"/>
      <c r="T12" s="128"/>
      <c r="U12" s="128"/>
      <c r="V12" s="128"/>
      <c r="W12" s="128"/>
    </row>
    <row r="13" spans="1:23" ht="20.100000000000001" customHeight="1" x14ac:dyDescent="0.2">
      <c r="A13" s="60" t="s">
        <v>4</v>
      </c>
      <c r="B13" s="185">
        <f>'Special Building Fund'!F21</f>
        <v>0</v>
      </c>
      <c r="C13" s="185">
        <f>'Special Building Fund'!F40</f>
        <v>0</v>
      </c>
      <c r="D13" s="185">
        <f>'Special Building Fund'!F41</f>
        <v>0</v>
      </c>
      <c r="E13" s="186">
        <f>IF(B13='2025-2026 Actual-Est - Page 3'!I13,ROUND(C13+D13,2),"Col 1 MUST = Page 3 Col 8")</f>
        <v>0</v>
      </c>
      <c r="F13" s="189"/>
      <c r="G13" s="189"/>
      <c r="H13" s="185">
        <f>'Special Building Fund'!F15</f>
        <v>0</v>
      </c>
      <c r="I13" s="189"/>
      <c r="J13" s="190">
        <f t="shared" si="0"/>
        <v>0</v>
      </c>
      <c r="K13" s="49" t="s">
        <v>0</v>
      </c>
      <c r="L13" s="145"/>
      <c r="M13" s="145"/>
      <c r="N13" s="145"/>
      <c r="O13" s="145"/>
      <c r="P13" s="145"/>
      <c r="Q13" s="145"/>
      <c r="R13" s="145"/>
      <c r="S13" s="145"/>
      <c r="T13" s="128"/>
      <c r="U13" s="128"/>
      <c r="V13" s="128"/>
      <c r="W13" s="128"/>
    </row>
    <row r="14" spans="1:23" ht="39.950000000000003" customHeight="1" x14ac:dyDescent="0.2">
      <c r="A14" s="449" t="s">
        <v>278</v>
      </c>
      <c r="B14" s="185">
        <f>'Qualified Cap Purpose'!F20</f>
        <v>0</v>
      </c>
      <c r="C14" s="185">
        <f>'Qualified Cap Purpose'!F36</f>
        <v>0</v>
      </c>
      <c r="D14" s="185">
        <f>'Qualified Cap Purpose'!F37</f>
        <v>0</v>
      </c>
      <c r="E14" s="186">
        <f>IF(B14='2025-2026 Actual-Est - Page 3'!I14,ROUND(C14+D14,2),"Col 1 MUST = Page 3 Col 8")</f>
        <v>0</v>
      </c>
      <c r="F14" s="189"/>
      <c r="G14" s="189"/>
      <c r="H14" s="185">
        <f>'Qualified Cap Purpose'!F13</f>
        <v>0</v>
      </c>
      <c r="I14" s="185">
        <f>'Qualified Cap Purpose'!F14</f>
        <v>0</v>
      </c>
      <c r="J14" s="188">
        <f t="shared" si="0"/>
        <v>0</v>
      </c>
      <c r="K14" s="49" t="s">
        <v>0</v>
      </c>
      <c r="L14" s="145"/>
      <c r="M14" s="145"/>
      <c r="N14" s="145"/>
      <c r="O14" s="145"/>
      <c r="P14" s="145"/>
      <c r="Q14" s="145"/>
      <c r="R14" s="145"/>
      <c r="S14" s="145"/>
      <c r="T14" s="128"/>
      <c r="U14" s="128"/>
      <c r="V14" s="128"/>
      <c r="W14" s="128"/>
    </row>
    <row r="15" spans="1:23" ht="20.100000000000001" customHeight="1" x14ac:dyDescent="0.2">
      <c r="A15" s="60" t="s">
        <v>10</v>
      </c>
      <c r="B15" s="185">
        <f>'Cooperative Fund'!F25</f>
        <v>0</v>
      </c>
      <c r="C15" s="185">
        <f>'Cooperative Fund'!F40</f>
        <v>0</v>
      </c>
      <c r="D15" s="189"/>
      <c r="E15" s="186">
        <f>IF(B15='2025-2026 Actual-Est - Page 3'!I15,ROUND(C15+D15,2),"Col 1 MUST = Page 3 Col 8")</f>
        <v>0</v>
      </c>
      <c r="F15" s="189"/>
      <c r="G15" s="189"/>
      <c r="H15" s="185">
        <f>'Cooperative Fund'!F19</f>
        <v>0</v>
      </c>
      <c r="I15" s="185">
        <f>'Cooperative Fund'!F20</f>
        <v>0</v>
      </c>
      <c r="J15" s="188">
        <f t="shared" si="0"/>
        <v>0</v>
      </c>
      <c r="L15" s="145"/>
      <c r="M15" s="145"/>
      <c r="N15" s="145"/>
      <c r="O15" s="145"/>
      <c r="P15" s="145"/>
      <c r="Q15" s="145"/>
      <c r="R15" s="145"/>
      <c r="S15" s="145"/>
      <c r="T15" s="128"/>
      <c r="U15" s="128"/>
      <c r="V15" s="128"/>
      <c r="W15" s="128"/>
    </row>
    <row r="16" spans="1:23" ht="20.100000000000001" customHeight="1" x14ac:dyDescent="0.2">
      <c r="A16" s="60" t="s">
        <v>279</v>
      </c>
      <c r="B16" s="185">
        <f>'Student Fee Fund'!F25</f>
        <v>0</v>
      </c>
      <c r="C16" s="185">
        <f>'Student Fee Fund'!F38</f>
        <v>0</v>
      </c>
      <c r="D16" s="189"/>
      <c r="E16" s="191">
        <f>IF(B16='2025-2026 Actual-Est - Page 3'!I16,ROUND(C16+D16,2),"Col 1 MUST = Page 3 Col 8")</f>
        <v>0</v>
      </c>
      <c r="F16" s="189"/>
      <c r="G16" s="189"/>
      <c r="H16" s="185">
        <f>'Student Fee Fund'!F19</f>
        <v>0</v>
      </c>
      <c r="I16" s="185">
        <f>'Student Fee Fund'!F20</f>
        <v>0</v>
      </c>
      <c r="J16" s="188">
        <f t="shared" si="0"/>
        <v>0</v>
      </c>
      <c r="L16" s="145"/>
      <c r="M16" s="145"/>
      <c r="N16" s="145"/>
      <c r="O16" s="145"/>
      <c r="P16" s="145"/>
      <c r="Q16" s="145"/>
      <c r="R16" s="145"/>
      <c r="S16" s="145"/>
      <c r="T16" s="128"/>
      <c r="U16" s="128"/>
      <c r="V16" s="128"/>
      <c r="W16" s="128"/>
    </row>
    <row r="17" spans="1:23" ht="20.100000000000001" customHeight="1" x14ac:dyDescent="0.2">
      <c r="A17" s="110"/>
      <c r="B17" s="185"/>
      <c r="C17" s="185"/>
      <c r="D17" s="189"/>
      <c r="E17" s="191">
        <f>IF(B17='2025-2026 Actual-Est - Page 3'!I17,ROUND(C17+D17,2),"Col 1 MUST = Page 3 Col 8")</f>
        <v>0</v>
      </c>
      <c r="F17" s="189"/>
      <c r="G17" s="189"/>
      <c r="H17" s="185"/>
      <c r="I17" s="185"/>
      <c r="J17" s="188">
        <f t="shared" si="0"/>
        <v>0</v>
      </c>
      <c r="K17" s="49" t="s">
        <v>0</v>
      </c>
      <c r="L17" s="145"/>
      <c r="M17" s="145"/>
      <c r="N17" s="145"/>
      <c r="O17" s="145"/>
      <c r="P17" s="145"/>
      <c r="Q17" s="145"/>
      <c r="R17" s="145"/>
      <c r="S17" s="145"/>
      <c r="T17" s="128"/>
      <c r="U17" s="128"/>
      <c r="V17" s="128"/>
      <c r="W17" s="128"/>
    </row>
    <row r="18" spans="1:23" ht="20.100000000000001" customHeight="1" thickBot="1" x14ac:dyDescent="0.25">
      <c r="A18" s="61" t="s">
        <v>11</v>
      </c>
      <c r="B18" s="192">
        <f t="shared" ref="B18:I18" si="1">SUM(B6:B17)</f>
        <v>0</v>
      </c>
      <c r="C18" s="192">
        <f t="shared" si="1"/>
        <v>0</v>
      </c>
      <c r="D18" s="192">
        <f t="shared" si="1"/>
        <v>0</v>
      </c>
      <c r="E18" s="192">
        <f t="shared" si="1"/>
        <v>0</v>
      </c>
      <c r="F18" s="192">
        <f t="shared" si="1"/>
        <v>0</v>
      </c>
      <c r="G18" s="192">
        <f t="shared" si="1"/>
        <v>0</v>
      </c>
      <c r="H18" s="192">
        <f t="shared" si="1"/>
        <v>0</v>
      </c>
      <c r="I18" s="192">
        <f t="shared" si="1"/>
        <v>0</v>
      </c>
      <c r="J18" s="193">
        <f>ROUND(IF(H18+I18&lt;&gt;E18,"Budget Not Balanced",H18+I18),2)</f>
        <v>0</v>
      </c>
      <c r="K18" s="49" t="s">
        <v>0</v>
      </c>
      <c r="L18" s="145"/>
      <c r="M18" s="145"/>
      <c r="N18" s="145"/>
      <c r="O18" s="145"/>
      <c r="P18" s="145"/>
      <c r="Q18" s="145"/>
      <c r="R18" s="145"/>
      <c r="S18" s="145"/>
      <c r="T18" s="128"/>
      <c r="U18" s="128"/>
      <c r="V18" s="128"/>
      <c r="W18" s="128"/>
    </row>
    <row r="19" spans="1:23" ht="12" customHeight="1" thickBot="1" x14ac:dyDescent="0.25">
      <c r="K19" s="49" t="s">
        <v>0</v>
      </c>
      <c r="L19" s="145"/>
      <c r="M19" s="145"/>
      <c r="N19" s="145"/>
      <c r="O19" s="145"/>
      <c r="P19" s="145"/>
      <c r="Q19" s="145"/>
      <c r="R19" s="145"/>
      <c r="S19" s="145"/>
      <c r="T19" s="128"/>
      <c r="U19" s="128"/>
      <c r="V19" s="128"/>
      <c r="W19" s="128"/>
    </row>
    <row r="20" spans="1:23" ht="50.1" customHeight="1" thickBot="1" x14ac:dyDescent="0.25">
      <c r="A20" s="784" t="s">
        <v>12</v>
      </c>
      <c r="B20" s="785"/>
      <c r="C20" s="785"/>
      <c r="D20" s="785"/>
      <c r="E20" s="786"/>
      <c r="F20" s="68" t="s">
        <v>21</v>
      </c>
      <c r="G20" s="54" t="s">
        <v>42</v>
      </c>
      <c r="H20" s="54" t="s">
        <v>41</v>
      </c>
      <c r="I20" s="448" t="s">
        <v>254</v>
      </c>
      <c r="J20" s="69"/>
      <c r="L20" s="128"/>
      <c r="M20" s="128"/>
      <c r="N20" s="128"/>
      <c r="O20" s="128"/>
      <c r="P20" s="128"/>
      <c r="Q20" s="128"/>
      <c r="R20" s="128"/>
      <c r="S20" s="128"/>
      <c r="T20" s="128"/>
      <c r="U20" s="128"/>
      <c r="V20" s="128"/>
      <c r="W20" s="128"/>
    </row>
    <row r="21" spans="1:23" ht="20.100000000000001" customHeight="1" x14ac:dyDescent="0.2">
      <c r="A21" s="776" t="s">
        <v>22</v>
      </c>
      <c r="B21" s="777"/>
      <c r="C21" s="777"/>
      <c r="D21" s="777"/>
      <c r="E21" s="778"/>
      <c r="F21" s="195">
        <f>D6</f>
        <v>0</v>
      </c>
      <c r="G21" s="195">
        <f>D12</f>
        <v>0</v>
      </c>
      <c r="H21" s="195">
        <f>D13</f>
        <v>0</v>
      </c>
      <c r="I21" s="196">
        <f>D14</f>
        <v>0</v>
      </c>
      <c r="J21" s="70"/>
      <c r="L21" s="128"/>
      <c r="M21" s="128"/>
      <c r="N21" s="128"/>
      <c r="O21" s="128"/>
      <c r="P21" s="128"/>
      <c r="Q21" s="128"/>
      <c r="R21" s="128"/>
      <c r="S21" s="128"/>
      <c r="T21" s="128"/>
      <c r="U21" s="128"/>
      <c r="V21" s="128"/>
      <c r="W21" s="128"/>
    </row>
    <row r="22" spans="1:23" ht="20.100000000000001" customHeight="1" x14ac:dyDescent="0.2">
      <c r="A22" s="776" t="s">
        <v>459</v>
      </c>
      <c r="B22" s="777"/>
      <c r="C22" s="777"/>
      <c r="D22" s="777"/>
      <c r="E22" s="778"/>
      <c r="F22" s="373">
        <f>ROUND(IF('General Fund'!F132=0,(F21*0.01)*1.0101,'General Fund'!F132),0)</f>
        <v>0</v>
      </c>
      <c r="G22" s="373">
        <f>ROUND(IF('Bond Fund'!F44=0,(G21*0.01)*1.0101,'Bond Fund'!F44),0)</f>
        <v>0</v>
      </c>
      <c r="H22" s="373">
        <f>ROUND(IF('Special Building Fund'!F47=0,(H21*0.01)*1.0101,'Special Building Fund'!F47),0)</f>
        <v>0</v>
      </c>
      <c r="I22" s="374">
        <f>ROUND(IF('Qualified Cap Purpose'!F43=0,(I21*0.01)*1.0101,'Qualified Cap Purpose'!F43),0)</f>
        <v>0</v>
      </c>
      <c r="J22" s="70"/>
      <c r="L22" s="781" t="s">
        <v>464</v>
      </c>
      <c r="M22" s="781"/>
      <c r="N22" s="781"/>
      <c r="O22" s="781"/>
      <c r="P22" s="128"/>
      <c r="Q22" s="128"/>
      <c r="R22" s="128"/>
      <c r="S22" s="128"/>
      <c r="T22" s="128"/>
      <c r="U22" s="128"/>
      <c r="V22" s="128"/>
      <c r="W22" s="128"/>
    </row>
    <row r="23" spans="1:23" ht="20.100000000000001" customHeight="1" thickBot="1" x14ac:dyDescent="0.25">
      <c r="A23" s="787" t="s">
        <v>458</v>
      </c>
      <c r="B23" s="788"/>
      <c r="C23" s="788"/>
      <c r="D23" s="788"/>
      <c r="E23" s="789"/>
      <c r="F23" s="197">
        <f>SUM(F21:F22)</f>
        <v>0</v>
      </c>
      <c r="G23" s="198">
        <f>SUM(G21:G22)</f>
        <v>0</v>
      </c>
      <c r="H23" s="198">
        <f>SUM(H21:H22)</f>
        <v>0</v>
      </c>
      <c r="I23" s="199">
        <f>SUM(I21:I22)</f>
        <v>0</v>
      </c>
      <c r="J23" s="70"/>
      <c r="L23" s="781"/>
      <c r="M23" s="781"/>
      <c r="N23" s="781"/>
      <c r="O23" s="781"/>
      <c r="P23" s="128"/>
      <c r="Q23" s="128"/>
      <c r="R23" s="128"/>
      <c r="S23" s="128"/>
      <c r="T23" s="128"/>
      <c r="U23" s="128"/>
      <c r="V23" s="128"/>
      <c r="W23" s="128"/>
    </row>
    <row r="24" spans="1:23" ht="18" customHeight="1" thickBot="1" x14ac:dyDescent="0.25">
      <c r="A24" s="71"/>
      <c r="B24" s="72"/>
      <c r="C24" s="72"/>
      <c r="D24" s="72"/>
      <c r="E24" s="73"/>
      <c r="F24" s="74"/>
      <c r="G24" s="75"/>
      <c r="H24" s="75"/>
      <c r="I24" s="75"/>
      <c r="J24" s="76"/>
      <c r="L24" s="128"/>
      <c r="M24" s="128"/>
      <c r="N24" s="128"/>
      <c r="O24" s="128"/>
      <c r="P24" s="128"/>
      <c r="Q24" s="128"/>
      <c r="R24" s="128"/>
      <c r="S24" s="128"/>
      <c r="T24" s="128"/>
      <c r="U24" s="128"/>
      <c r="V24" s="128"/>
      <c r="W24" s="128"/>
    </row>
    <row r="25" spans="1:23" ht="18" customHeight="1" thickBot="1" x14ac:dyDescent="0.25">
      <c r="A25" s="779" t="s">
        <v>265</v>
      </c>
      <c r="B25" s="780"/>
      <c r="C25" s="779" t="s">
        <v>264</v>
      </c>
      <c r="D25" s="783"/>
      <c r="E25" s="77"/>
      <c r="F25" s="773" t="s">
        <v>721</v>
      </c>
      <c r="G25" s="774"/>
      <c r="H25" s="774"/>
      <c r="I25" s="775"/>
      <c r="J25" s="77"/>
      <c r="K25" s="78"/>
      <c r="L25" s="128"/>
      <c r="M25" s="128"/>
      <c r="N25" s="128"/>
      <c r="O25" s="128"/>
      <c r="P25" s="128"/>
      <c r="Q25" s="128"/>
      <c r="R25" s="128"/>
      <c r="S25" s="128"/>
      <c r="T25" s="128"/>
      <c r="U25" s="128"/>
      <c r="V25" s="128"/>
      <c r="W25" s="128"/>
    </row>
    <row r="26" spans="1:23" ht="24" customHeight="1" thickBot="1" x14ac:dyDescent="0.25">
      <c r="A26" s="770">
        <f>'General Fund'!F75</f>
        <v>0</v>
      </c>
      <c r="B26" s="771"/>
      <c r="C26" s="770">
        <f>'General Fund'!F51</f>
        <v>0</v>
      </c>
      <c r="D26" s="772"/>
      <c r="E26" s="78"/>
      <c r="F26" s="194">
        <f>'General Fund'!F44</f>
        <v>0</v>
      </c>
      <c r="G26" s="194">
        <f>'Bond Fund'!F19</f>
        <v>0</v>
      </c>
      <c r="H26" s="194">
        <f>'Special Building Fund'!F20</f>
        <v>0</v>
      </c>
      <c r="I26" s="194">
        <f>'Qualified Cap Purpose'!F19</f>
        <v>0</v>
      </c>
      <c r="J26" s="70"/>
      <c r="L26" s="128"/>
      <c r="M26" s="128"/>
      <c r="N26" s="128"/>
      <c r="O26" s="128"/>
      <c r="P26" s="128"/>
      <c r="Q26" s="128"/>
      <c r="R26" s="128"/>
      <c r="S26" s="128"/>
      <c r="T26" s="128"/>
      <c r="U26" s="128"/>
      <c r="V26" s="128"/>
      <c r="W26" s="128"/>
    </row>
    <row r="27" spans="1:23" ht="5.25" customHeight="1" x14ac:dyDescent="0.2">
      <c r="F27" s="62"/>
      <c r="G27" s="62"/>
      <c r="H27" s="62"/>
      <c r="I27" s="62"/>
      <c r="L27" s="128"/>
      <c r="M27" s="128"/>
      <c r="N27" s="128"/>
      <c r="O27" s="128"/>
      <c r="P27" s="128"/>
      <c r="Q27" s="128"/>
      <c r="R27" s="128"/>
      <c r="S27" s="128"/>
      <c r="T27" s="128"/>
      <c r="U27" s="128"/>
      <c r="V27" s="128"/>
      <c r="W27" s="128"/>
    </row>
    <row r="28" spans="1:23" ht="14.45" customHeight="1" x14ac:dyDescent="0.2">
      <c r="L28" s="128"/>
      <c r="M28" s="128"/>
      <c r="N28" s="128"/>
      <c r="O28" s="128"/>
      <c r="P28" s="128"/>
      <c r="Q28" s="128"/>
      <c r="R28" s="128"/>
      <c r="S28" s="128"/>
      <c r="T28" s="128"/>
      <c r="U28" s="128"/>
      <c r="V28" s="128"/>
      <c r="W28" s="128"/>
    </row>
    <row r="29" spans="1:23" ht="14.45" customHeight="1" x14ac:dyDescent="0.2">
      <c r="L29" s="128"/>
      <c r="M29" s="128"/>
      <c r="N29" s="128"/>
      <c r="O29" s="128"/>
      <c r="P29" s="128"/>
      <c r="Q29" s="128"/>
      <c r="R29" s="128"/>
      <c r="S29" s="128"/>
      <c r="T29" s="128"/>
      <c r="U29" s="128"/>
      <c r="V29" s="128"/>
      <c r="W29" s="128"/>
    </row>
    <row r="30" spans="1:23" ht="14.45" customHeight="1" x14ac:dyDescent="0.2">
      <c r="L30" s="128"/>
      <c r="M30" s="128"/>
      <c r="N30" s="128"/>
      <c r="O30" s="128"/>
      <c r="P30" s="128"/>
      <c r="Q30" s="128"/>
      <c r="R30" s="128"/>
      <c r="S30" s="128"/>
      <c r="T30" s="128"/>
      <c r="U30" s="128"/>
      <c r="V30" s="128"/>
      <c r="W30" s="128"/>
    </row>
    <row r="31" spans="1:23" ht="14.45" customHeight="1" x14ac:dyDescent="0.2">
      <c r="L31" s="128"/>
      <c r="M31" s="128"/>
      <c r="N31" s="128"/>
      <c r="O31" s="128"/>
      <c r="P31" s="128"/>
      <c r="Q31" s="128"/>
      <c r="R31" s="128"/>
      <c r="S31" s="128"/>
      <c r="T31" s="128"/>
      <c r="U31" s="128"/>
      <c r="V31" s="128"/>
      <c r="W31" s="128"/>
    </row>
    <row r="32" spans="1:23" ht="14.45" customHeight="1" x14ac:dyDescent="0.2">
      <c r="L32" s="128"/>
      <c r="M32" s="128"/>
      <c r="N32" s="128"/>
      <c r="O32" s="128"/>
      <c r="P32" s="128"/>
      <c r="Q32" s="128"/>
      <c r="R32" s="128"/>
      <c r="S32" s="128"/>
      <c r="T32" s="128"/>
      <c r="U32" s="128"/>
      <c r="V32" s="128"/>
      <c r="W32" s="128"/>
    </row>
    <row r="33" spans="12:23" ht="14.45" customHeight="1" x14ac:dyDescent="0.2">
      <c r="L33" s="128"/>
      <c r="M33" s="128"/>
      <c r="N33" s="128"/>
      <c r="O33" s="128"/>
      <c r="P33" s="128"/>
      <c r="Q33" s="128"/>
      <c r="R33" s="128"/>
      <c r="S33" s="128"/>
      <c r="T33" s="128"/>
      <c r="U33" s="128"/>
      <c r="V33" s="128"/>
      <c r="W33" s="128"/>
    </row>
    <row r="34" spans="12:23" ht="14.45" customHeight="1" x14ac:dyDescent="0.2">
      <c r="L34" s="128"/>
      <c r="M34" s="128"/>
      <c r="N34" s="128"/>
      <c r="O34" s="128"/>
      <c r="P34" s="128"/>
      <c r="Q34" s="128"/>
      <c r="R34" s="128"/>
      <c r="S34" s="128"/>
      <c r="T34" s="128"/>
      <c r="U34" s="128"/>
      <c r="V34" s="128"/>
      <c r="W34" s="128"/>
    </row>
    <row r="35" spans="12:23" ht="14.45" customHeight="1" x14ac:dyDescent="0.2">
      <c r="L35" s="128"/>
      <c r="M35" s="128"/>
      <c r="N35" s="128"/>
      <c r="O35" s="128"/>
      <c r="P35" s="128"/>
      <c r="Q35" s="128"/>
      <c r="R35" s="128"/>
      <c r="S35" s="128"/>
      <c r="T35" s="128"/>
      <c r="U35" s="128"/>
      <c r="V35" s="128"/>
      <c r="W35" s="128"/>
    </row>
    <row r="36" spans="12:23" ht="14.45" customHeight="1" x14ac:dyDescent="0.2">
      <c r="L36" s="128"/>
      <c r="M36" s="128"/>
      <c r="N36" s="128"/>
      <c r="O36" s="128"/>
      <c r="P36" s="128"/>
      <c r="Q36" s="128"/>
      <c r="R36" s="128"/>
      <c r="S36" s="128"/>
      <c r="T36" s="128"/>
      <c r="U36" s="128"/>
      <c r="V36" s="128"/>
      <c r="W36" s="128"/>
    </row>
    <row r="37" spans="12:23" ht="14.45" customHeight="1" x14ac:dyDescent="0.2">
      <c r="L37" s="128"/>
      <c r="M37" s="128"/>
      <c r="N37" s="128"/>
      <c r="O37" s="128"/>
      <c r="P37" s="128"/>
      <c r="Q37" s="128"/>
      <c r="R37" s="128"/>
      <c r="S37" s="128"/>
      <c r="T37" s="128"/>
      <c r="U37" s="128"/>
      <c r="V37" s="128"/>
      <c r="W37" s="128"/>
    </row>
    <row r="38" spans="12:23" ht="14.45" customHeight="1" x14ac:dyDescent="0.2">
      <c r="L38" s="128"/>
      <c r="M38" s="128"/>
      <c r="N38" s="128"/>
      <c r="O38" s="128"/>
      <c r="P38" s="128"/>
      <c r="Q38" s="128"/>
      <c r="R38" s="128"/>
      <c r="S38" s="128"/>
      <c r="T38" s="128"/>
      <c r="U38" s="128"/>
      <c r="V38" s="128"/>
      <c r="W38" s="128"/>
    </row>
    <row r="39" spans="12:23" ht="14.45" customHeight="1" x14ac:dyDescent="0.2">
      <c r="L39" s="128"/>
      <c r="M39" s="128"/>
      <c r="N39" s="128"/>
      <c r="O39" s="128"/>
      <c r="P39" s="128"/>
      <c r="Q39" s="128"/>
      <c r="R39" s="128"/>
      <c r="S39" s="128"/>
      <c r="T39" s="128"/>
      <c r="U39" s="128"/>
      <c r="V39" s="128"/>
      <c r="W39" s="128"/>
    </row>
    <row r="40" spans="12:23" ht="14.45" customHeight="1" x14ac:dyDescent="0.2">
      <c r="L40" s="128"/>
      <c r="M40" s="128"/>
      <c r="N40" s="128"/>
      <c r="O40" s="128"/>
      <c r="P40" s="128"/>
      <c r="Q40" s="128"/>
      <c r="R40" s="128"/>
      <c r="S40" s="128"/>
      <c r="T40" s="128"/>
      <c r="U40" s="128"/>
      <c r="V40" s="128"/>
      <c r="W40" s="128"/>
    </row>
    <row r="41" spans="12:23" ht="14.45" customHeight="1" x14ac:dyDescent="0.2">
      <c r="L41" s="128"/>
      <c r="M41" s="128"/>
      <c r="N41" s="128"/>
      <c r="O41" s="128"/>
      <c r="P41" s="128"/>
      <c r="Q41" s="128"/>
      <c r="R41" s="128"/>
      <c r="S41" s="128"/>
      <c r="T41" s="128"/>
      <c r="U41" s="128"/>
      <c r="V41" s="128"/>
      <c r="W41" s="128"/>
    </row>
    <row r="42" spans="12:23" ht="14.45" customHeight="1" x14ac:dyDescent="0.2">
      <c r="L42" s="128"/>
      <c r="M42" s="128"/>
      <c r="N42" s="128"/>
      <c r="O42" s="128"/>
      <c r="P42" s="128"/>
      <c r="Q42" s="128"/>
      <c r="R42" s="128"/>
      <c r="S42" s="128"/>
      <c r="T42" s="128"/>
      <c r="U42" s="128"/>
      <c r="V42" s="128"/>
      <c r="W42" s="128"/>
    </row>
    <row r="43" spans="12:23" ht="14.45" customHeight="1" x14ac:dyDescent="0.2">
      <c r="L43" s="128"/>
      <c r="M43" s="128"/>
      <c r="N43" s="128"/>
      <c r="O43" s="128"/>
      <c r="P43" s="128"/>
      <c r="Q43" s="128"/>
      <c r="R43" s="128"/>
      <c r="S43" s="128"/>
      <c r="T43" s="128"/>
      <c r="U43" s="128"/>
      <c r="V43" s="128"/>
      <c r="W43" s="128"/>
    </row>
    <row r="44" spans="12:23" ht="14.45" customHeight="1" x14ac:dyDescent="0.2">
      <c r="L44" s="128"/>
      <c r="M44" s="128"/>
      <c r="N44" s="128"/>
      <c r="O44" s="128"/>
      <c r="P44" s="128"/>
      <c r="Q44" s="128"/>
      <c r="R44" s="128"/>
      <c r="S44" s="128"/>
      <c r="T44" s="128"/>
      <c r="U44" s="128"/>
      <c r="V44" s="128"/>
      <c r="W44" s="128"/>
    </row>
  </sheetData>
  <sheetProtection algorithmName="SHA-512" hashValue="3yiynfNuXzVGJgkEz3ZbdX/+/0fGCeubcT3GHt7CzjjLw2g7RlSbEYlftF7rwTxsfZUajmNpg1mFbZeCEk85RQ==" saltValue="w84ObM75pYnoTZPUEl8dXA==" spinCount="100000" sheet="1" objects="1" scenarios="1"/>
  <mergeCells count="11">
    <mergeCell ref="L22:O23"/>
    <mergeCell ref="G2:J2"/>
    <mergeCell ref="C25:D25"/>
    <mergeCell ref="A20:E20"/>
    <mergeCell ref="A23:E23"/>
    <mergeCell ref="A22:E22"/>
    <mergeCell ref="A26:B26"/>
    <mergeCell ref="C26:D26"/>
    <mergeCell ref="F25:I25"/>
    <mergeCell ref="A21:E21"/>
    <mergeCell ref="A25:B25"/>
  </mergeCells>
  <phoneticPr fontId="15" type="noConversion"/>
  <printOptions horizontalCentered="1"/>
  <pageMargins left="0.25" right="0.25" top="0.35" bottom="0.25" header="0.5" footer="0.25"/>
  <pageSetup scale="89" orientation="landscape" r:id="rId1"/>
  <headerFooter alignWithMargins="0">
    <oddFooter>&amp;RPage 2</oddFooter>
  </headerFooter>
  <customProperties>
    <customPr name="OrphanNamesCheck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50"/>
  <sheetViews>
    <sheetView workbookViewId="0">
      <selection activeCell="O19" sqref="O19"/>
    </sheetView>
  </sheetViews>
  <sheetFormatPr defaultColWidth="9.140625" defaultRowHeight="14.45" customHeight="1" x14ac:dyDescent="0.2"/>
  <cols>
    <col min="1" max="1" width="20.5703125" style="49" customWidth="1"/>
    <col min="2" max="2" width="14.5703125" style="49" customWidth="1"/>
    <col min="3" max="3" width="15.5703125" style="49" customWidth="1"/>
    <col min="4" max="9" width="14.5703125" style="49" customWidth="1"/>
    <col min="10" max="10" width="1.5703125" style="49" customWidth="1"/>
    <col min="11" max="11" width="20.5703125" style="49" customWidth="1"/>
    <col min="12" max="12" width="15.140625" style="49" customWidth="1"/>
    <col min="13" max="13" width="19.5703125" style="49" customWidth="1"/>
    <col min="14" max="18" width="15.140625" style="49" customWidth="1"/>
    <col min="19" max="16384" width="9.140625" style="49"/>
  </cols>
  <sheetData>
    <row r="1" spans="1:25" ht="14.45" customHeight="1" x14ac:dyDescent="0.2">
      <c r="A1" s="48"/>
      <c r="B1" s="48"/>
      <c r="C1" s="48"/>
      <c r="D1" s="48"/>
      <c r="E1" s="48"/>
      <c r="H1" s="40" t="s">
        <v>43</v>
      </c>
      <c r="I1" s="38" t="str">
        <f>'Basic Data Input'!B7</f>
        <v>__-____</v>
      </c>
      <c r="J1" s="48" t="s">
        <v>0</v>
      </c>
      <c r="K1" s="145"/>
      <c r="L1" s="145"/>
      <c r="M1" s="145"/>
      <c r="N1" s="145"/>
      <c r="O1" s="145"/>
      <c r="P1" s="145"/>
      <c r="Q1" s="145"/>
      <c r="R1" s="145"/>
      <c r="S1" s="128"/>
      <c r="T1" s="128"/>
      <c r="U1" s="128"/>
      <c r="V1" s="128"/>
      <c r="W1" s="128"/>
      <c r="X1" s="128"/>
      <c r="Y1" s="128"/>
    </row>
    <row r="2" spans="1:25" ht="20.100000000000001" customHeight="1" thickBot="1" x14ac:dyDescent="0.25">
      <c r="F2" s="782" t="str">
        <f>CONCATENATE('Basic Data Input'!$B$8)</f>
        <v>__________________________________</v>
      </c>
      <c r="G2" s="782"/>
      <c r="H2" s="782"/>
      <c r="I2" s="782"/>
      <c r="J2" s="49" t="s">
        <v>0</v>
      </c>
      <c r="K2" s="145"/>
      <c r="L2" s="145"/>
      <c r="M2" s="145"/>
      <c r="N2" s="145"/>
      <c r="O2" s="145"/>
      <c r="P2" s="145"/>
      <c r="Q2" s="145"/>
      <c r="R2" s="145"/>
      <c r="S2" s="128"/>
      <c r="T2" s="128"/>
      <c r="U2" s="128"/>
      <c r="V2" s="128"/>
      <c r="W2" s="128"/>
      <c r="X2" s="128"/>
      <c r="Y2" s="128"/>
    </row>
    <row r="3" spans="1:25" ht="18" customHeight="1" thickBot="1" x14ac:dyDescent="0.25">
      <c r="A3" s="222" t="s">
        <v>722</v>
      </c>
      <c r="B3" s="50"/>
      <c r="C3" s="50"/>
      <c r="D3" s="50"/>
      <c r="E3" s="51"/>
      <c r="F3" s="51"/>
      <c r="G3" s="51"/>
      <c r="H3" s="51"/>
      <c r="I3" s="52"/>
      <c r="J3" s="49" t="s">
        <v>0</v>
      </c>
      <c r="K3" s="145"/>
      <c r="L3" s="145"/>
      <c r="M3" s="145"/>
      <c r="N3" s="145"/>
      <c r="O3" s="145"/>
      <c r="P3" s="145"/>
      <c r="Q3" s="145"/>
      <c r="R3" s="145"/>
      <c r="S3" s="128"/>
      <c r="T3" s="128"/>
      <c r="U3" s="128"/>
      <c r="V3" s="128"/>
      <c r="W3" s="128"/>
      <c r="X3" s="128"/>
      <c r="Y3" s="128"/>
    </row>
    <row r="4" spans="1:25" ht="69.95" customHeight="1" thickBot="1" x14ac:dyDescent="0.25">
      <c r="A4" s="53" t="s">
        <v>0</v>
      </c>
      <c r="B4" s="54" t="s">
        <v>15</v>
      </c>
      <c r="C4" s="54" t="s">
        <v>39</v>
      </c>
      <c r="D4" s="54" t="s">
        <v>16</v>
      </c>
      <c r="E4" s="54" t="s">
        <v>40</v>
      </c>
      <c r="F4" s="54" t="s">
        <v>20</v>
      </c>
      <c r="G4" s="54" t="s">
        <v>26</v>
      </c>
      <c r="H4" s="54" t="s">
        <v>27</v>
      </c>
      <c r="I4" s="55" t="s">
        <v>31</v>
      </c>
      <c r="J4" s="56" t="s">
        <v>0</v>
      </c>
      <c r="K4" s="145"/>
      <c r="L4" s="145"/>
      <c r="M4" s="145"/>
      <c r="N4" s="145"/>
      <c r="O4" s="145"/>
      <c r="P4" s="145"/>
      <c r="Q4" s="145"/>
      <c r="R4" s="145"/>
      <c r="S4" s="128"/>
      <c r="T4" s="128"/>
      <c r="U4" s="128"/>
      <c r="V4" s="128"/>
      <c r="W4" s="128"/>
      <c r="X4" s="128"/>
      <c r="Y4" s="128"/>
    </row>
    <row r="5" spans="1:25" ht="24.95" hidden="1" customHeight="1" thickBot="1" x14ac:dyDescent="0.25">
      <c r="A5" s="57"/>
      <c r="B5" s="58"/>
      <c r="C5" s="58"/>
      <c r="D5" s="58"/>
      <c r="E5" s="58"/>
      <c r="F5" s="58"/>
      <c r="G5" s="58"/>
      <c r="H5" s="58"/>
      <c r="I5" s="59"/>
      <c r="J5" s="49" t="s">
        <v>0</v>
      </c>
      <c r="K5" s="145"/>
      <c r="L5" s="145"/>
      <c r="M5" s="145"/>
      <c r="N5" s="145"/>
      <c r="O5" s="145"/>
      <c r="P5" s="145"/>
      <c r="Q5" s="145"/>
      <c r="R5" s="145"/>
      <c r="S5" s="128"/>
      <c r="T5" s="128"/>
      <c r="U5" s="128"/>
      <c r="V5" s="128"/>
      <c r="W5" s="128"/>
      <c r="X5" s="128"/>
      <c r="Y5" s="128"/>
    </row>
    <row r="6" spans="1:25" ht="20.100000000000001" customHeight="1" x14ac:dyDescent="0.2">
      <c r="A6" s="60" t="s">
        <v>2</v>
      </c>
      <c r="B6" s="185">
        <f>'General Fund'!E45</f>
        <v>0</v>
      </c>
      <c r="C6" s="185">
        <f>'General Fund'!E124</f>
        <v>0</v>
      </c>
      <c r="D6" s="185">
        <f>'General Fund'!E125</f>
        <v>0</v>
      </c>
      <c r="E6" s="186">
        <f>IF(B6='2024-2025 Actual - Page 4'!I6,ROUND(C6+D6,2),"Col 1 MUST = Page 4 Col 8")</f>
        <v>0</v>
      </c>
      <c r="F6" s="185">
        <f>'General Fund'!E35</f>
        <v>0</v>
      </c>
      <c r="G6" s="185">
        <f>'General Fund'!E36</f>
        <v>0</v>
      </c>
      <c r="H6" s="187">
        <f>ROUND(SUM(F6+G6),2)</f>
        <v>0</v>
      </c>
      <c r="I6" s="200">
        <f>ROUND(E6-H6,2)</f>
        <v>0</v>
      </c>
      <c r="J6" s="49" t="s">
        <v>0</v>
      </c>
      <c r="K6" s="145"/>
      <c r="L6" s="145"/>
      <c r="M6" s="145"/>
      <c r="N6" s="145"/>
      <c r="O6" s="145"/>
      <c r="P6" s="145"/>
      <c r="Q6" s="145"/>
      <c r="R6" s="145"/>
      <c r="S6" s="128"/>
      <c r="T6" s="128"/>
      <c r="U6" s="128"/>
      <c r="V6" s="128"/>
      <c r="W6" s="128"/>
      <c r="X6" s="128"/>
      <c r="Y6" s="128"/>
    </row>
    <row r="7" spans="1:25" ht="20.100000000000001" customHeight="1" x14ac:dyDescent="0.2">
      <c r="A7" s="60" t="s">
        <v>5</v>
      </c>
      <c r="B7" s="185">
        <f>'Depreciation Fund'!E22</f>
        <v>0</v>
      </c>
      <c r="C7" s="185">
        <f>'Depreciation Fund'!E31</f>
        <v>0</v>
      </c>
      <c r="D7" s="189"/>
      <c r="E7" s="186">
        <f>IF(B7='2024-2025 Actual - Page 4'!I7,ROUND(C7+D7,2),"Col 1 MUST = Page 4 Col 8")</f>
        <v>0</v>
      </c>
      <c r="F7" s="189"/>
      <c r="G7" s="189"/>
      <c r="H7" s="185">
        <f>'Depreciation Fund'!E16</f>
        <v>0</v>
      </c>
      <c r="I7" s="200">
        <f t="shared" ref="I7:I14" si="0">ROUND(E7-H7,2)</f>
        <v>0</v>
      </c>
      <c r="J7" s="49" t="s">
        <v>0</v>
      </c>
      <c r="K7" s="145"/>
      <c r="L7" s="145"/>
      <c r="M7" s="145"/>
      <c r="N7" s="145"/>
      <c r="O7" s="145"/>
      <c r="P7" s="145"/>
      <c r="Q7" s="145"/>
      <c r="R7" s="145"/>
      <c r="S7" s="128"/>
      <c r="T7" s="128"/>
      <c r="U7" s="128"/>
      <c r="V7" s="128"/>
      <c r="W7" s="128"/>
      <c r="X7" s="128"/>
      <c r="Y7" s="128"/>
    </row>
    <row r="8" spans="1:25" ht="20.100000000000001" customHeight="1" x14ac:dyDescent="0.2">
      <c r="A8" s="60" t="s">
        <v>6</v>
      </c>
      <c r="B8" s="185">
        <f>'Employee Benefit Fund'!E23</f>
        <v>0</v>
      </c>
      <c r="C8" s="185">
        <f>'Employee Benefit Fund'!E32</f>
        <v>0</v>
      </c>
      <c r="D8" s="189"/>
      <c r="E8" s="186">
        <f>IF(B8='2024-2025 Actual - Page 4'!I8,ROUND(C8+D8,2),"Col 1 MUST = Page 4 Col 8")</f>
        <v>0</v>
      </c>
      <c r="F8" s="189"/>
      <c r="G8" s="189"/>
      <c r="H8" s="185">
        <f>'Employee Benefit Fund'!E16</f>
        <v>0</v>
      </c>
      <c r="I8" s="200">
        <f t="shared" si="0"/>
        <v>0</v>
      </c>
      <c r="K8" s="145"/>
      <c r="L8" s="145"/>
      <c r="M8" s="145"/>
      <c r="N8" s="145"/>
      <c r="O8" s="145"/>
      <c r="P8" s="145"/>
      <c r="Q8" s="145"/>
      <c r="R8" s="145"/>
      <c r="S8" s="128"/>
      <c r="T8" s="128"/>
      <c r="U8" s="128"/>
      <c r="V8" s="128"/>
      <c r="W8" s="128"/>
      <c r="X8" s="128"/>
      <c r="Y8" s="128"/>
    </row>
    <row r="9" spans="1:25" ht="20.100000000000001" customHeight="1" x14ac:dyDescent="0.2">
      <c r="A9" s="60" t="s">
        <v>7</v>
      </c>
      <c r="B9" s="185">
        <f>'Contingency Fund'!E18</f>
        <v>0</v>
      </c>
      <c r="C9" s="185">
        <f>'Contingency Fund'!E25</f>
        <v>0</v>
      </c>
      <c r="D9" s="189"/>
      <c r="E9" s="186">
        <f>IF(B9='2024-2025 Actual - Page 4'!I9,ROUND(C9+D9,2),"Col 1 MUST = Page 4 Col 8")</f>
        <v>0</v>
      </c>
      <c r="F9" s="189"/>
      <c r="G9" s="189"/>
      <c r="H9" s="185">
        <f>'Contingency Fund'!E12</f>
        <v>0</v>
      </c>
      <c r="I9" s="200">
        <f t="shared" si="0"/>
        <v>0</v>
      </c>
      <c r="J9" s="49" t="s">
        <v>0</v>
      </c>
      <c r="K9" s="145"/>
      <c r="L9" s="145"/>
      <c r="M9" s="145"/>
      <c r="N9" s="145"/>
      <c r="O9" s="145"/>
      <c r="P9" s="145"/>
      <c r="Q9" s="145"/>
      <c r="R9" s="145"/>
      <c r="S9" s="128"/>
      <c r="T9" s="128"/>
      <c r="U9" s="128"/>
      <c r="V9" s="128"/>
      <c r="W9" s="128"/>
      <c r="X9" s="128"/>
      <c r="Y9" s="128"/>
    </row>
    <row r="10" spans="1:25" ht="20.100000000000001" customHeight="1" x14ac:dyDescent="0.2">
      <c r="A10" s="60" t="s">
        <v>8</v>
      </c>
      <c r="B10" s="185">
        <f>'Activities Fund'!E23</f>
        <v>0</v>
      </c>
      <c r="C10" s="185">
        <f>'Activities Fund'!E32</f>
        <v>0</v>
      </c>
      <c r="D10" s="189"/>
      <c r="E10" s="186">
        <f>IF(B10='2024-2025 Actual - Page 4'!I10,ROUND(C10+D10,2),"Col 1 MUST = Page 4 Col 8")</f>
        <v>0</v>
      </c>
      <c r="F10" s="189"/>
      <c r="G10" s="189"/>
      <c r="H10" s="185">
        <f>'Activities Fund'!E16</f>
        <v>0</v>
      </c>
      <c r="I10" s="200">
        <f>ROUND(E10-H10,2)</f>
        <v>0</v>
      </c>
      <c r="J10" s="49" t="s">
        <v>0</v>
      </c>
      <c r="K10" s="145"/>
      <c r="L10" s="145"/>
      <c r="M10" s="145"/>
      <c r="N10" s="145"/>
      <c r="O10" s="145"/>
      <c r="P10" s="145"/>
      <c r="Q10" s="145"/>
      <c r="R10" s="145"/>
      <c r="S10" s="128"/>
      <c r="T10" s="128"/>
      <c r="U10" s="128"/>
      <c r="V10" s="128"/>
      <c r="W10" s="128"/>
      <c r="X10" s="128"/>
      <c r="Y10" s="128"/>
    </row>
    <row r="11" spans="1:25" ht="20.100000000000001" customHeight="1" x14ac:dyDescent="0.2">
      <c r="A11" s="60" t="s">
        <v>456</v>
      </c>
      <c r="B11" s="185">
        <f>'School Nutrition Fund'!E23</f>
        <v>0</v>
      </c>
      <c r="C11" s="185">
        <f>'School Nutrition Fund'!E37</f>
        <v>0</v>
      </c>
      <c r="D11" s="189"/>
      <c r="E11" s="186">
        <f>IF(B11='2024-2025 Actual - Page 4'!I11,ROUND(C11+D11,2),"Col 1 MUST = Page 4 Col 8")</f>
        <v>0</v>
      </c>
      <c r="F11" s="189"/>
      <c r="G11" s="189"/>
      <c r="H11" s="185">
        <f>'School Nutrition Fund'!E16</f>
        <v>0</v>
      </c>
      <c r="I11" s="200">
        <f t="shared" si="0"/>
        <v>0</v>
      </c>
      <c r="J11" s="49" t="s">
        <v>0</v>
      </c>
      <c r="K11" s="145"/>
      <c r="L11" s="145"/>
      <c r="M11" s="145"/>
      <c r="N11" s="145"/>
      <c r="O11" s="145"/>
      <c r="P11" s="145"/>
      <c r="Q11" s="145"/>
      <c r="R11" s="145"/>
      <c r="S11" s="128"/>
      <c r="T11" s="128"/>
      <c r="U11" s="128"/>
      <c r="V11" s="128"/>
      <c r="W11" s="128"/>
      <c r="X11" s="128"/>
      <c r="Y11" s="128"/>
    </row>
    <row r="12" spans="1:25" ht="20.100000000000001" customHeight="1" x14ac:dyDescent="0.2">
      <c r="A12" s="60" t="s">
        <v>3</v>
      </c>
      <c r="B12" s="185">
        <f>'Bond Fund'!E20</f>
        <v>0</v>
      </c>
      <c r="C12" s="185">
        <f>'Bond Fund'!E36</f>
        <v>0</v>
      </c>
      <c r="D12" s="185">
        <f>'Bond Fund'!E37</f>
        <v>0</v>
      </c>
      <c r="E12" s="186">
        <f>IF(B12='2024-2025 Actual - Page 4'!I12,ROUND(C12+D12,2),"Col 1 MUST = Page 4 Col 8")</f>
        <v>0</v>
      </c>
      <c r="F12" s="189"/>
      <c r="G12" s="189"/>
      <c r="H12" s="185">
        <f>'Bond Fund'!E12</f>
        <v>0</v>
      </c>
      <c r="I12" s="200">
        <f t="shared" si="0"/>
        <v>0</v>
      </c>
      <c r="K12" s="145"/>
      <c r="L12" s="145"/>
      <c r="M12" s="145"/>
      <c r="N12" s="145"/>
      <c r="O12" s="145"/>
      <c r="P12" s="145"/>
      <c r="Q12" s="145"/>
      <c r="R12" s="145"/>
      <c r="S12" s="128"/>
      <c r="T12" s="128"/>
      <c r="U12" s="128"/>
      <c r="V12" s="128"/>
      <c r="W12" s="128"/>
      <c r="X12" s="128"/>
      <c r="Y12" s="128"/>
    </row>
    <row r="13" spans="1:25" ht="20.100000000000001" customHeight="1" x14ac:dyDescent="0.2">
      <c r="A13" s="60" t="s">
        <v>4</v>
      </c>
      <c r="B13" s="185">
        <f>'Special Building Fund'!E21</f>
        <v>0</v>
      </c>
      <c r="C13" s="185">
        <f>'Special Building Fund'!E40</f>
        <v>0</v>
      </c>
      <c r="D13" s="185">
        <f>'Special Building Fund'!E41</f>
        <v>0</v>
      </c>
      <c r="E13" s="186">
        <f>IF(B13='2024-2025 Actual - Page 4'!I13,ROUND(C13+D13,2),"Col 1 MUST = Page 4 Col 8")</f>
        <v>0</v>
      </c>
      <c r="F13" s="189"/>
      <c r="G13" s="189"/>
      <c r="H13" s="185">
        <f>'Special Building Fund'!E14</f>
        <v>0</v>
      </c>
      <c r="I13" s="200">
        <f t="shared" si="0"/>
        <v>0</v>
      </c>
      <c r="J13" s="49" t="s">
        <v>0</v>
      </c>
      <c r="K13" s="145"/>
      <c r="L13" s="145"/>
      <c r="M13" s="145"/>
      <c r="N13" s="145"/>
      <c r="O13" s="145"/>
      <c r="P13" s="145"/>
      <c r="Q13" s="145"/>
      <c r="R13" s="145"/>
      <c r="S13" s="128"/>
      <c r="T13" s="128"/>
      <c r="U13" s="128"/>
      <c r="V13" s="128"/>
      <c r="W13" s="128"/>
      <c r="X13" s="128"/>
      <c r="Y13" s="128"/>
    </row>
    <row r="14" spans="1:25" ht="30" customHeight="1" x14ac:dyDescent="0.2">
      <c r="A14" s="119" t="s">
        <v>280</v>
      </c>
      <c r="B14" s="185">
        <f>'Qualified Cap Purpose'!E20</f>
        <v>0</v>
      </c>
      <c r="C14" s="185">
        <f>'Qualified Cap Purpose'!E36</f>
        <v>0</v>
      </c>
      <c r="D14" s="185">
        <f>'Qualified Cap Purpose'!E37</f>
        <v>0</v>
      </c>
      <c r="E14" s="186">
        <f>IF(B14='2024-2025 Actual - Page 4'!I14,ROUND(C14+D14,2),"Col 1 MUST = Page 4 Col 8")</f>
        <v>0</v>
      </c>
      <c r="F14" s="189"/>
      <c r="G14" s="189"/>
      <c r="H14" s="185">
        <f>'Qualified Cap Purpose'!E12</f>
        <v>0</v>
      </c>
      <c r="I14" s="200">
        <f t="shared" si="0"/>
        <v>0</v>
      </c>
      <c r="J14" s="49" t="s">
        <v>0</v>
      </c>
      <c r="K14" s="145"/>
      <c r="L14" s="145"/>
      <c r="M14" s="145"/>
      <c r="N14" s="145"/>
      <c r="O14" s="145"/>
      <c r="P14" s="145"/>
      <c r="Q14" s="145"/>
      <c r="R14" s="145"/>
      <c r="S14" s="128"/>
      <c r="T14" s="128"/>
      <c r="U14" s="128"/>
      <c r="V14" s="128"/>
      <c r="W14" s="128"/>
      <c r="X14" s="128"/>
      <c r="Y14" s="128"/>
    </row>
    <row r="15" spans="1:25" ht="20.100000000000001" customHeight="1" x14ac:dyDescent="0.2">
      <c r="A15" s="60" t="s">
        <v>10</v>
      </c>
      <c r="B15" s="185">
        <f>'Cooperative Fund'!E25</f>
        <v>0</v>
      </c>
      <c r="C15" s="185">
        <f>'Cooperative Fund'!E40</f>
        <v>0</v>
      </c>
      <c r="D15" s="189"/>
      <c r="E15" s="186">
        <f>IF(B15='2024-2025 Actual - Page 4'!I15,ROUND(C15+D15,2),"Col 1 MUST = Page 4 Col 8")</f>
        <v>0</v>
      </c>
      <c r="F15" s="189"/>
      <c r="G15" s="189"/>
      <c r="H15" s="185">
        <f>'Cooperative Fund'!E18</f>
        <v>0</v>
      </c>
      <c r="I15" s="200">
        <f>ROUND(E15-H15,2)</f>
        <v>0</v>
      </c>
      <c r="J15" s="49" t="s">
        <v>0</v>
      </c>
      <c r="K15" s="145"/>
      <c r="L15" s="145"/>
      <c r="M15" s="145"/>
      <c r="N15" s="145"/>
      <c r="O15" s="145"/>
      <c r="P15" s="145"/>
      <c r="Q15" s="145"/>
      <c r="R15" s="145"/>
      <c r="S15" s="128"/>
      <c r="T15" s="128"/>
      <c r="U15" s="128"/>
      <c r="V15" s="128"/>
      <c r="W15" s="128"/>
      <c r="X15" s="128"/>
      <c r="Y15" s="128"/>
    </row>
    <row r="16" spans="1:25" ht="20.100000000000001" customHeight="1" x14ac:dyDescent="0.2">
      <c r="A16" s="60" t="s">
        <v>279</v>
      </c>
      <c r="B16" s="185">
        <f>'Student Fee Fund'!E25</f>
        <v>0</v>
      </c>
      <c r="C16" s="185">
        <f>'Student Fee Fund'!E38</f>
        <v>0</v>
      </c>
      <c r="D16" s="189"/>
      <c r="E16" s="186">
        <f>IF(B16='2024-2025 Actual - Page 4'!I16,ROUND(C16+D16,2),"Col 1 MUST = Page 4 Col 8")</f>
        <v>0</v>
      </c>
      <c r="F16" s="189"/>
      <c r="G16" s="189"/>
      <c r="H16" s="185">
        <f>'Student Fee Fund'!E18</f>
        <v>0</v>
      </c>
      <c r="I16" s="202">
        <f>ROUND(E16-H16,2)</f>
        <v>0</v>
      </c>
      <c r="K16" s="145"/>
      <c r="L16" s="145"/>
      <c r="M16" s="145"/>
      <c r="N16" s="145"/>
      <c r="O16" s="145"/>
      <c r="P16" s="145"/>
      <c r="Q16" s="145"/>
      <c r="R16" s="145"/>
      <c r="S16" s="128"/>
      <c r="T16" s="128"/>
      <c r="U16" s="128"/>
      <c r="V16" s="128"/>
      <c r="W16" s="128"/>
      <c r="X16" s="128"/>
      <c r="Y16" s="128"/>
    </row>
    <row r="17" spans="1:25" ht="20.100000000000001" customHeight="1" x14ac:dyDescent="0.2">
      <c r="A17" s="110"/>
      <c r="B17" s="185"/>
      <c r="C17" s="185"/>
      <c r="D17" s="189"/>
      <c r="E17" s="186">
        <f>IF(B17='2024-2025 Actual - Page 4'!I17,ROUND(C17+D17,2),"Col 1 MUST = Page 4 Col 8")</f>
        <v>0</v>
      </c>
      <c r="F17" s="189"/>
      <c r="G17" s="189"/>
      <c r="H17" s="201"/>
      <c r="I17" s="202">
        <f>ROUND(E17-H17,2)</f>
        <v>0</v>
      </c>
      <c r="K17" s="145"/>
      <c r="L17" s="145"/>
      <c r="M17" s="145"/>
      <c r="N17" s="145"/>
      <c r="O17" s="145"/>
      <c r="P17" s="145"/>
      <c r="Q17" s="145"/>
      <c r="R17" s="145"/>
      <c r="S17" s="128"/>
      <c r="T17" s="128"/>
      <c r="U17" s="128"/>
      <c r="V17" s="128"/>
      <c r="W17" s="128"/>
      <c r="X17" s="128"/>
      <c r="Y17" s="128"/>
    </row>
    <row r="18" spans="1:25" ht="20.100000000000001" customHeight="1" thickBot="1" x14ac:dyDescent="0.25">
      <c r="A18" s="61" t="s">
        <v>11</v>
      </c>
      <c r="B18" s="192">
        <f>SUM(B6:B17)</f>
        <v>0</v>
      </c>
      <c r="C18" s="192">
        <f t="shared" ref="C18:I18" si="1">SUM(C6:C17)</f>
        <v>0</v>
      </c>
      <c r="D18" s="192">
        <f t="shared" si="1"/>
        <v>0</v>
      </c>
      <c r="E18" s="192">
        <f t="shared" si="1"/>
        <v>0</v>
      </c>
      <c r="F18" s="192">
        <f t="shared" si="1"/>
        <v>0</v>
      </c>
      <c r="G18" s="192">
        <f t="shared" si="1"/>
        <v>0</v>
      </c>
      <c r="H18" s="192">
        <f t="shared" si="1"/>
        <v>0</v>
      </c>
      <c r="I18" s="203">
        <f t="shared" si="1"/>
        <v>0</v>
      </c>
      <c r="J18" s="49" t="s">
        <v>0</v>
      </c>
      <c r="K18" s="145"/>
      <c r="L18" s="145"/>
      <c r="M18" s="145"/>
      <c r="N18" s="145"/>
      <c r="O18" s="145"/>
      <c r="P18" s="145"/>
      <c r="Q18" s="145"/>
      <c r="R18" s="145"/>
      <c r="S18" s="128"/>
      <c r="T18" s="128"/>
      <c r="U18" s="128"/>
      <c r="V18" s="128"/>
      <c r="W18" s="128"/>
      <c r="X18" s="128"/>
      <c r="Y18" s="128"/>
    </row>
    <row r="19" spans="1:25" ht="14.45" customHeight="1" x14ac:dyDescent="0.2">
      <c r="K19" s="128"/>
      <c r="L19" s="128"/>
      <c r="M19" s="128"/>
      <c r="N19" s="128"/>
      <c r="O19" s="128"/>
      <c r="P19" s="128"/>
      <c r="Q19" s="128"/>
      <c r="R19" s="128"/>
      <c r="S19" s="128"/>
      <c r="T19" s="128"/>
      <c r="U19" s="128"/>
      <c r="V19" s="128"/>
      <c r="W19" s="128"/>
      <c r="X19" s="128"/>
      <c r="Y19" s="128"/>
    </row>
    <row r="20" spans="1:25" s="21" customFormat="1" ht="12.75" x14ac:dyDescent="0.2">
      <c r="K20" s="145"/>
      <c r="L20" s="145"/>
      <c r="M20" s="145"/>
      <c r="N20" s="145"/>
      <c r="O20" s="145"/>
      <c r="P20" s="145"/>
      <c r="Q20" s="145"/>
      <c r="R20" s="145"/>
      <c r="S20" s="145"/>
      <c r="T20" s="145"/>
      <c r="U20" s="145"/>
      <c r="V20" s="145"/>
      <c r="W20" s="145"/>
      <c r="X20" s="145"/>
      <c r="Y20" s="145"/>
    </row>
    <row r="21" spans="1:25" ht="14.45" customHeight="1" x14ac:dyDescent="0.2">
      <c r="A21" s="121" t="s">
        <v>305</v>
      </c>
      <c r="K21" s="128"/>
      <c r="L21" s="128"/>
      <c r="M21" s="128"/>
      <c r="N21" s="128"/>
      <c r="O21" s="128"/>
      <c r="P21" s="128"/>
      <c r="Q21" s="128"/>
      <c r="R21" s="128"/>
      <c r="S21" s="128"/>
      <c r="T21" s="128"/>
      <c r="U21" s="128"/>
      <c r="V21" s="128"/>
      <c r="W21" s="128"/>
      <c r="X21" s="128"/>
      <c r="Y21" s="128"/>
    </row>
    <row r="22" spans="1:25" ht="14.45" customHeight="1" thickBot="1" x14ac:dyDescent="0.25">
      <c r="K22" s="128"/>
      <c r="L22" s="128"/>
      <c r="M22" s="128"/>
      <c r="N22" s="128"/>
      <c r="O22" s="128"/>
      <c r="P22" s="128"/>
      <c r="Q22" s="128"/>
      <c r="R22" s="128"/>
      <c r="S22" s="128"/>
      <c r="T22" s="128"/>
      <c r="U22" s="128"/>
      <c r="V22" s="128"/>
      <c r="W22" s="128"/>
      <c r="X22" s="128"/>
      <c r="Y22" s="128"/>
    </row>
    <row r="23" spans="1:25" s="128" customFormat="1" ht="18" customHeight="1" thickBot="1" x14ac:dyDescent="0.25">
      <c r="A23" s="49"/>
      <c r="B23" s="779" t="s">
        <v>264</v>
      </c>
      <c r="C23" s="783"/>
      <c r="D23" s="49"/>
      <c r="E23" s="49"/>
      <c r="F23" s="49"/>
      <c r="G23" s="49"/>
      <c r="H23" s="49"/>
      <c r="I23" s="49"/>
      <c r="J23" s="49"/>
    </row>
    <row r="24" spans="1:25" s="128" customFormat="1" ht="18" customHeight="1" thickBot="1" x14ac:dyDescent="0.25">
      <c r="A24" s="49"/>
      <c r="B24" s="770">
        <f>'General Fund'!E51</f>
        <v>0</v>
      </c>
      <c r="C24" s="772"/>
      <c r="D24" s="49"/>
      <c r="E24" s="49"/>
      <c r="F24" s="49"/>
      <c r="G24" s="49"/>
      <c r="H24" s="49"/>
      <c r="I24" s="49"/>
      <c r="J24" s="49"/>
    </row>
    <row r="25" spans="1:25" ht="14.45" customHeight="1" x14ac:dyDescent="0.2">
      <c r="K25" s="128"/>
      <c r="L25" s="128"/>
      <c r="M25" s="128"/>
      <c r="N25" s="128"/>
      <c r="O25" s="128"/>
      <c r="P25" s="128"/>
      <c r="Q25" s="128"/>
      <c r="R25" s="128"/>
      <c r="S25" s="128"/>
      <c r="T25" s="128"/>
      <c r="U25" s="128"/>
      <c r="V25" s="128"/>
      <c r="W25" s="128"/>
      <c r="X25" s="128"/>
      <c r="Y25" s="128"/>
    </row>
    <row r="26" spans="1:25" ht="14.45" customHeight="1" x14ac:dyDescent="0.2">
      <c r="K26" s="128"/>
      <c r="L26" s="128"/>
      <c r="M26" s="128"/>
      <c r="N26" s="128"/>
      <c r="O26" s="128"/>
      <c r="P26" s="128"/>
      <c r="Q26" s="128"/>
      <c r="R26" s="128"/>
      <c r="S26" s="128"/>
      <c r="T26" s="128"/>
      <c r="U26" s="128"/>
      <c r="V26" s="128"/>
      <c r="W26" s="128"/>
      <c r="X26" s="128"/>
      <c r="Y26" s="128"/>
    </row>
    <row r="27" spans="1:25" ht="14.45" customHeight="1" x14ac:dyDescent="0.2">
      <c r="K27" s="128"/>
      <c r="L27" s="128"/>
      <c r="M27" s="128"/>
      <c r="N27" s="128"/>
      <c r="O27" s="128"/>
      <c r="P27" s="128"/>
      <c r="Q27" s="128"/>
      <c r="R27" s="128"/>
      <c r="S27" s="128"/>
      <c r="T27" s="128"/>
      <c r="U27" s="128"/>
      <c r="V27" s="128"/>
      <c r="W27" s="128"/>
      <c r="X27" s="128"/>
      <c r="Y27" s="128"/>
    </row>
    <row r="28" spans="1:25" ht="14.45" customHeight="1" x14ac:dyDescent="0.2">
      <c r="K28" s="128"/>
      <c r="L28" s="128"/>
      <c r="M28" s="128"/>
      <c r="N28" s="128"/>
      <c r="O28" s="128"/>
      <c r="P28" s="128"/>
      <c r="Q28" s="128"/>
      <c r="R28" s="128"/>
      <c r="S28" s="128"/>
      <c r="T28" s="128"/>
      <c r="U28" s="128"/>
      <c r="V28" s="128"/>
      <c r="W28" s="128"/>
      <c r="X28" s="128"/>
      <c r="Y28" s="128"/>
    </row>
    <row r="29" spans="1:25" ht="14.45" customHeight="1" x14ac:dyDescent="0.2">
      <c r="K29" s="128"/>
      <c r="L29" s="128"/>
      <c r="M29" s="128"/>
      <c r="N29" s="128"/>
      <c r="O29" s="128"/>
      <c r="P29" s="128"/>
      <c r="Q29" s="128"/>
      <c r="R29" s="128"/>
      <c r="S29" s="128"/>
      <c r="T29" s="128"/>
      <c r="U29" s="128"/>
      <c r="V29" s="128"/>
      <c r="W29" s="128"/>
      <c r="X29" s="128"/>
      <c r="Y29" s="128"/>
    </row>
    <row r="30" spans="1:25" ht="14.45" customHeight="1" x14ac:dyDescent="0.2">
      <c r="K30" s="128"/>
      <c r="L30" s="128"/>
      <c r="M30" s="128"/>
      <c r="N30" s="128"/>
      <c r="O30" s="128"/>
      <c r="P30" s="128"/>
      <c r="Q30" s="128"/>
      <c r="R30" s="128"/>
      <c r="S30" s="128"/>
      <c r="T30" s="128"/>
      <c r="U30" s="128"/>
      <c r="V30" s="128"/>
      <c r="W30" s="128"/>
      <c r="X30" s="128"/>
      <c r="Y30" s="128"/>
    </row>
    <row r="31" spans="1:25" ht="14.45" customHeight="1" x14ac:dyDescent="0.2">
      <c r="K31" s="128"/>
      <c r="L31" s="128"/>
      <c r="M31" s="128"/>
      <c r="N31" s="128"/>
      <c r="O31" s="128"/>
      <c r="P31" s="128"/>
      <c r="Q31" s="128"/>
      <c r="R31" s="128"/>
      <c r="S31" s="128"/>
      <c r="T31" s="128"/>
      <c r="U31" s="128"/>
      <c r="V31" s="128"/>
      <c r="W31" s="128"/>
      <c r="X31" s="128"/>
      <c r="Y31" s="128"/>
    </row>
    <row r="32" spans="1:25" ht="15.75" customHeight="1" x14ac:dyDescent="0.25">
      <c r="A32" s="21"/>
      <c r="B32" s="46"/>
      <c r="C32" s="21"/>
      <c r="D32" s="21"/>
      <c r="E32" s="21"/>
      <c r="F32" s="21"/>
      <c r="G32" s="21"/>
      <c r="H32" s="21"/>
      <c r="I32" s="21"/>
      <c r="K32" s="128"/>
      <c r="L32" s="128"/>
      <c r="M32" s="128"/>
      <c r="N32" s="128"/>
      <c r="O32" s="128"/>
      <c r="P32" s="128"/>
      <c r="Q32" s="128"/>
      <c r="R32" s="128"/>
      <c r="S32" s="128"/>
      <c r="T32" s="128"/>
      <c r="U32" s="128"/>
      <c r="V32" s="128"/>
      <c r="W32" s="128"/>
      <c r="X32" s="128"/>
      <c r="Y32" s="128"/>
    </row>
    <row r="33" spans="11:25" ht="14.45" customHeight="1" x14ac:dyDescent="0.2">
      <c r="K33" s="128"/>
      <c r="L33" s="128"/>
      <c r="M33" s="128"/>
      <c r="N33" s="128"/>
      <c r="O33" s="128"/>
      <c r="P33" s="128"/>
      <c r="Q33" s="128"/>
      <c r="R33" s="128"/>
      <c r="S33" s="128"/>
      <c r="T33" s="128"/>
      <c r="U33" s="128"/>
      <c r="V33" s="128"/>
      <c r="W33" s="128"/>
      <c r="X33" s="128"/>
      <c r="Y33" s="128"/>
    </row>
    <row r="34" spans="11:25" ht="14.45" customHeight="1" x14ac:dyDescent="0.2">
      <c r="K34" s="128"/>
      <c r="L34" s="128"/>
      <c r="M34" s="128"/>
      <c r="N34" s="128"/>
      <c r="O34" s="128"/>
      <c r="P34" s="128"/>
      <c r="Q34" s="128"/>
      <c r="R34" s="128"/>
      <c r="S34" s="128"/>
      <c r="T34" s="128"/>
      <c r="U34" s="128"/>
      <c r="V34" s="128"/>
      <c r="W34" s="128"/>
      <c r="X34" s="128"/>
      <c r="Y34" s="128"/>
    </row>
    <row r="35" spans="11:25" ht="14.45" customHeight="1" x14ac:dyDescent="0.2">
      <c r="K35" s="128"/>
      <c r="L35" s="128"/>
      <c r="M35" s="128"/>
      <c r="N35" s="128"/>
      <c r="O35" s="128"/>
      <c r="P35" s="128"/>
      <c r="Q35" s="128"/>
      <c r="R35" s="128"/>
      <c r="S35" s="128"/>
      <c r="T35" s="128"/>
      <c r="U35" s="128"/>
      <c r="V35" s="128"/>
      <c r="W35" s="128"/>
      <c r="X35" s="128"/>
      <c r="Y35" s="128"/>
    </row>
    <row r="36" spans="11:25" ht="14.45" customHeight="1" x14ac:dyDescent="0.2">
      <c r="K36" s="128"/>
      <c r="L36" s="128"/>
      <c r="M36" s="128"/>
      <c r="N36" s="128"/>
      <c r="O36" s="128"/>
      <c r="P36" s="128"/>
      <c r="Q36" s="128"/>
      <c r="R36" s="128"/>
      <c r="S36" s="128"/>
      <c r="T36" s="128"/>
      <c r="U36" s="128"/>
      <c r="V36" s="128"/>
      <c r="W36" s="128"/>
      <c r="X36" s="128"/>
      <c r="Y36" s="128"/>
    </row>
    <row r="37" spans="11:25" ht="14.45" customHeight="1" x14ac:dyDescent="0.2">
      <c r="K37" s="128"/>
      <c r="L37" s="128"/>
      <c r="M37" s="128"/>
      <c r="N37" s="128"/>
      <c r="O37" s="128"/>
      <c r="P37" s="128"/>
      <c r="Q37" s="128"/>
      <c r="R37" s="128"/>
      <c r="S37" s="128"/>
      <c r="T37" s="128"/>
      <c r="U37" s="128"/>
      <c r="V37" s="128"/>
      <c r="W37" s="128"/>
      <c r="X37" s="128"/>
      <c r="Y37" s="128"/>
    </row>
    <row r="38" spans="11:25" ht="14.45" customHeight="1" x14ac:dyDescent="0.2">
      <c r="K38" s="128"/>
      <c r="L38" s="128"/>
      <c r="M38" s="128"/>
      <c r="N38" s="128"/>
      <c r="O38" s="128"/>
      <c r="P38" s="128"/>
      <c r="Q38" s="128"/>
      <c r="R38" s="128"/>
      <c r="S38" s="128"/>
      <c r="T38" s="128"/>
      <c r="U38" s="128"/>
      <c r="V38" s="128"/>
      <c r="W38" s="128"/>
      <c r="X38" s="128"/>
      <c r="Y38" s="128"/>
    </row>
    <row r="39" spans="11:25" ht="14.45" customHeight="1" x14ac:dyDescent="0.2">
      <c r="K39" s="128"/>
      <c r="L39" s="128"/>
      <c r="M39" s="128"/>
      <c r="N39" s="128"/>
      <c r="O39" s="128"/>
      <c r="P39" s="128"/>
      <c r="Q39" s="128"/>
      <c r="R39" s="128"/>
      <c r="S39" s="128"/>
      <c r="T39" s="128"/>
      <c r="U39" s="128"/>
      <c r="V39" s="128"/>
      <c r="W39" s="128"/>
      <c r="X39" s="128"/>
      <c r="Y39" s="128"/>
    </row>
    <row r="40" spans="11:25" ht="14.45" customHeight="1" x14ac:dyDescent="0.2">
      <c r="K40" s="128"/>
      <c r="L40" s="128"/>
      <c r="M40" s="128"/>
      <c r="N40" s="128"/>
      <c r="O40" s="128"/>
      <c r="P40" s="128"/>
      <c r="Q40" s="128"/>
      <c r="R40" s="128"/>
      <c r="S40" s="128"/>
      <c r="T40" s="128"/>
      <c r="U40" s="128"/>
      <c r="V40" s="128"/>
      <c r="W40" s="128"/>
      <c r="X40" s="128"/>
      <c r="Y40" s="128"/>
    </row>
    <row r="41" spans="11:25" ht="14.45" customHeight="1" x14ac:dyDescent="0.2">
      <c r="K41" s="128"/>
      <c r="L41" s="128"/>
      <c r="M41" s="128"/>
      <c r="N41" s="128"/>
      <c r="O41" s="128"/>
      <c r="P41" s="128"/>
      <c r="Q41" s="128"/>
      <c r="R41" s="128"/>
      <c r="S41" s="128"/>
      <c r="T41" s="128"/>
      <c r="U41" s="128"/>
      <c r="V41" s="128"/>
      <c r="W41" s="128"/>
      <c r="X41" s="128"/>
      <c r="Y41" s="128"/>
    </row>
    <row r="42" spans="11:25" ht="14.45" customHeight="1" x14ac:dyDescent="0.2">
      <c r="K42" s="128"/>
      <c r="L42" s="128"/>
      <c r="M42" s="128"/>
      <c r="N42" s="128"/>
      <c r="O42" s="128"/>
      <c r="P42" s="128"/>
      <c r="Q42" s="128"/>
      <c r="R42" s="128"/>
      <c r="S42" s="128"/>
      <c r="T42" s="128"/>
      <c r="U42" s="128"/>
      <c r="V42" s="128"/>
      <c r="W42" s="128"/>
      <c r="X42" s="128"/>
      <c r="Y42" s="128"/>
    </row>
    <row r="43" spans="11:25" ht="14.45" customHeight="1" x14ac:dyDescent="0.2">
      <c r="K43" s="128"/>
      <c r="L43" s="128"/>
      <c r="M43" s="128"/>
      <c r="N43" s="128"/>
      <c r="O43" s="128"/>
      <c r="P43" s="128"/>
      <c r="Q43" s="128"/>
      <c r="R43" s="128"/>
      <c r="S43" s="128"/>
      <c r="T43" s="128"/>
      <c r="U43" s="128"/>
      <c r="V43" s="128"/>
      <c r="W43" s="128"/>
      <c r="X43" s="128"/>
      <c r="Y43" s="128"/>
    </row>
    <row r="44" spans="11:25" ht="14.45" customHeight="1" x14ac:dyDescent="0.2">
      <c r="K44" s="128"/>
      <c r="L44" s="128"/>
      <c r="M44" s="128"/>
      <c r="N44" s="128"/>
      <c r="O44" s="128"/>
      <c r="P44" s="128"/>
      <c r="Q44" s="128"/>
      <c r="R44" s="128"/>
      <c r="S44" s="128"/>
      <c r="T44" s="128"/>
      <c r="U44" s="128"/>
      <c r="V44" s="128"/>
      <c r="W44" s="128"/>
      <c r="X44" s="128"/>
      <c r="Y44" s="128"/>
    </row>
    <row r="45" spans="11:25" ht="14.45" customHeight="1" x14ac:dyDescent="0.2">
      <c r="K45" s="128"/>
      <c r="L45" s="128"/>
      <c r="M45" s="128"/>
      <c r="N45" s="128"/>
      <c r="O45" s="128"/>
      <c r="P45" s="128"/>
      <c r="Q45" s="128"/>
      <c r="R45" s="128"/>
      <c r="S45" s="128"/>
      <c r="T45" s="128"/>
      <c r="U45" s="128"/>
      <c r="V45" s="128"/>
      <c r="W45" s="128"/>
      <c r="X45" s="128"/>
      <c r="Y45" s="128"/>
    </row>
    <row r="46" spans="11:25" ht="14.45" customHeight="1" x14ac:dyDescent="0.2">
      <c r="K46" s="128"/>
      <c r="L46" s="128"/>
      <c r="M46" s="128"/>
      <c r="N46" s="128"/>
      <c r="O46" s="128"/>
      <c r="P46" s="128"/>
      <c r="Q46" s="128"/>
      <c r="R46" s="128"/>
      <c r="S46" s="128"/>
      <c r="T46" s="128"/>
      <c r="U46" s="128"/>
      <c r="V46" s="128"/>
      <c r="W46" s="128"/>
      <c r="X46" s="128"/>
      <c r="Y46" s="128"/>
    </row>
    <row r="47" spans="11:25" ht="14.45" customHeight="1" x14ac:dyDescent="0.2">
      <c r="K47" s="128"/>
      <c r="L47" s="128"/>
      <c r="M47" s="128"/>
      <c r="N47" s="128"/>
      <c r="O47" s="128"/>
      <c r="P47" s="128"/>
      <c r="Q47" s="128"/>
      <c r="R47" s="128"/>
      <c r="S47" s="128"/>
      <c r="T47" s="128"/>
      <c r="U47" s="128"/>
      <c r="V47" s="128"/>
      <c r="W47" s="128"/>
      <c r="X47" s="128"/>
      <c r="Y47" s="128"/>
    </row>
    <row r="48" spans="11:25" ht="14.45" customHeight="1" x14ac:dyDescent="0.2">
      <c r="K48" s="128"/>
      <c r="L48" s="128"/>
      <c r="M48" s="128"/>
      <c r="N48" s="128"/>
      <c r="O48" s="128"/>
      <c r="P48" s="128"/>
      <c r="Q48" s="128"/>
      <c r="R48" s="128"/>
      <c r="S48" s="128"/>
      <c r="T48" s="128"/>
      <c r="U48" s="128"/>
      <c r="V48" s="128"/>
      <c r="W48" s="128"/>
      <c r="X48" s="128"/>
      <c r="Y48" s="128"/>
    </row>
    <row r="49" spans="11:25" ht="14.45" customHeight="1" x14ac:dyDescent="0.2">
      <c r="K49" s="128"/>
      <c r="L49" s="128"/>
      <c r="M49" s="128"/>
      <c r="N49" s="128"/>
      <c r="O49" s="128"/>
      <c r="P49" s="128"/>
      <c r="Q49" s="128"/>
      <c r="R49" s="128"/>
      <c r="S49" s="128"/>
      <c r="T49" s="128"/>
      <c r="U49" s="128"/>
      <c r="V49" s="128"/>
      <c r="W49" s="128"/>
      <c r="X49" s="128"/>
      <c r="Y49" s="128"/>
    </row>
    <row r="50" spans="11:25" ht="14.45" customHeight="1" x14ac:dyDescent="0.2">
      <c r="K50" s="128"/>
      <c r="L50" s="128"/>
      <c r="M50" s="128"/>
      <c r="N50" s="128"/>
      <c r="O50" s="128"/>
      <c r="P50" s="128"/>
      <c r="Q50" s="128"/>
      <c r="R50" s="128"/>
      <c r="S50" s="128"/>
      <c r="T50" s="128"/>
      <c r="U50" s="128"/>
      <c r="V50" s="128"/>
      <c r="W50" s="128"/>
      <c r="X50" s="128"/>
      <c r="Y50" s="128"/>
    </row>
  </sheetData>
  <sheetProtection algorithmName="SHA-512" hashValue="yYAADnCRjBtPaH7j6zi1WyBoeeboVVSoeqvoJfvw/tcQ89h+MOB3GHSMKqaAoumrbzfPx+FSW84fBqX8n3JVLA==" saltValue="KFJLP/tU1vR283jLmXavIw==" spinCount="100000" sheet="1" objects="1" scenarios="1"/>
  <mergeCells count="3">
    <mergeCell ref="B23:C23"/>
    <mergeCell ref="B24:C24"/>
    <mergeCell ref="F2:I2"/>
  </mergeCells>
  <phoneticPr fontId="15" type="noConversion"/>
  <printOptions horizontalCentered="1"/>
  <pageMargins left="0.25" right="0.25" top="0.35" bottom="0.35" header="0.5" footer="0.25"/>
  <pageSetup scale="97" orientation="landscape" r:id="rId1"/>
  <headerFooter alignWithMargins="0">
    <oddFooter>&amp;RPage 3</oddFooter>
  </headerFooter>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E50"/>
  <sheetViews>
    <sheetView workbookViewId="0">
      <selection activeCell="A3" sqref="A3:D3"/>
    </sheetView>
  </sheetViews>
  <sheetFormatPr defaultColWidth="9.140625" defaultRowHeight="14.45" customHeight="1" x14ac:dyDescent="0.2"/>
  <cols>
    <col min="1" max="1" width="20.5703125" style="49" customWidth="1"/>
    <col min="2" max="2" width="14.5703125" style="49" customWidth="1"/>
    <col min="3" max="3" width="15.5703125" style="49" customWidth="1"/>
    <col min="4" max="9" width="14.5703125" style="49" customWidth="1"/>
    <col min="10" max="10" width="1.5703125" style="49" customWidth="1"/>
    <col min="11" max="11" width="20.5703125" style="49" customWidth="1"/>
    <col min="12" max="12" width="15.140625" style="49" customWidth="1"/>
    <col min="13" max="13" width="19.5703125" style="49" customWidth="1"/>
    <col min="14" max="18" width="15.140625" style="49" customWidth="1"/>
    <col min="19" max="16384" width="9.140625" style="49"/>
  </cols>
  <sheetData>
    <row r="1" spans="1:31" ht="14.45" customHeight="1" x14ac:dyDescent="0.2">
      <c r="A1" s="48"/>
      <c r="B1" s="48"/>
      <c r="C1" s="48"/>
      <c r="D1" s="48"/>
      <c r="E1" s="48"/>
      <c r="H1" s="40" t="s">
        <v>43</v>
      </c>
      <c r="I1" s="38" t="str">
        <f>'Basic Data Input'!B7</f>
        <v>__-____</v>
      </c>
      <c r="J1" s="48" t="s">
        <v>0</v>
      </c>
      <c r="K1" s="145"/>
      <c r="L1" s="145"/>
      <c r="M1" s="145"/>
      <c r="N1" s="145"/>
      <c r="O1" s="145"/>
      <c r="P1" s="145"/>
      <c r="Q1" s="145"/>
      <c r="R1" s="145"/>
      <c r="S1" s="128"/>
      <c r="T1" s="128"/>
      <c r="U1" s="128"/>
      <c r="V1" s="128"/>
      <c r="W1" s="128"/>
      <c r="X1" s="128"/>
      <c r="Y1" s="128"/>
      <c r="Z1" s="128"/>
      <c r="AA1" s="128"/>
      <c r="AB1" s="128"/>
      <c r="AC1" s="128"/>
      <c r="AD1" s="128"/>
      <c r="AE1" s="128"/>
    </row>
    <row r="2" spans="1:31" ht="20.100000000000001" customHeight="1" thickBot="1" x14ac:dyDescent="0.25">
      <c r="F2" s="782" t="str">
        <f>CONCATENATE('Basic Data Input'!$B$8)</f>
        <v>__________________________________</v>
      </c>
      <c r="G2" s="782"/>
      <c r="H2" s="782"/>
      <c r="I2" s="782"/>
      <c r="J2" s="49" t="s">
        <v>0</v>
      </c>
      <c r="K2" s="145"/>
      <c r="L2" s="145"/>
      <c r="M2" s="145"/>
      <c r="N2" s="145"/>
      <c r="O2" s="145"/>
      <c r="P2" s="145"/>
      <c r="Q2" s="145"/>
      <c r="R2" s="145"/>
      <c r="S2" s="128"/>
      <c r="T2" s="128"/>
      <c r="U2" s="128"/>
      <c r="V2" s="128"/>
      <c r="W2" s="128"/>
      <c r="X2" s="128"/>
      <c r="Y2" s="128"/>
      <c r="Z2" s="128"/>
      <c r="AA2" s="128"/>
      <c r="AB2" s="128"/>
      <c r="AC2" s="128"/>
      <c r="AD2" s="128"/>
      <c r="AE2" s="128"/>
    </row>
    <row r="3" spans="1:31" ht="18" customHeight="1" thickBot="1" x14ac:dyDescent="0.25">
      <c r="A3" s="222" t="s">
        <v>723</v>
      </c>
      <c r="B3" s="50"/>
      <c r="C3" s="50"/>
      <c r="D3" s="50"/>
      <c r="E3" s="51"/>
      <c r="F3" s="51"/>
      <c r="G3" s="51"/>
      <c r="H3" s="51"/>
      <c r="I3" s="52"/>
      <c r="J3" s="49" t="s">
        <v>0</v>
      </c>
      <c r="K3" s="145"/>
      <c r="L3" s="145"/>
      <c r="M3" s="145"/>
      <c r="N3" s="145"/>
      <c r="O3" s="145"/>
      <c r="P3" s="145"/>
      <c r="Q3" s="145"/>
      <c r="R3" s="145"/>
      <c r="S3" s="128"/>
      <c r="T3" s="128"/>
      <c r="U3" s="128"/>
      <c r="V3" s="128"/>
      <c r="W3" s="128"/>
      <c r="X3" s="128"/>
      <c r="Y3" s="128"/>
      <c r="Z3" s="128"/>
      <c r="AA3" s="128"/>
      <c r="AB3" s="128"/>
      <c r="AC3" s="128"/>
      <c r="AD3" s="128"/>
      <c r="AE3" s="128"/>
    </row>
    <row r="4" spans="1:31" ht="69.95" customHeight="1" thickBot="1" x14ac:dyDescent="0.25">
      <c r="A4" s="53" t="s">
        <v>0</v>
      </c>
      <c r="B4" s="54" t="s">
        <v>15</v>
      </c>
      <c r="C4" s="54" t="s">
        <v>39</v>
      </c>
      <c r="D4" s="54" t="s">
        <v>16</v>
      </c>
      <c r="E4" s="54" t="s">
        <v>40</v>
      </c>
      <c r="F4" s="54" t="s">
        <v>20</v>
      </c>
      <c r="G4" s="54" t="s">
        <v>26</v>
      </c>
      <c r="H4" s="54" t="s">
        <v>27</v>
      </c>
      <c r="I4" s="55" t="s">
        <v>31</v>
      </c>
      <c r="J4" s="56" t="s">
        <v>0</v>
      </c>
      <c r="K4" s="145"/>
      <c r="L4" s="145"/>
      <c r="M4" s="145"/>
      <c r="N4" s="145"/>
      <c r="O4" s="145"/>
      <c r="P4" s="145"/>
      <c r="Q4" s="145"/>
      <c r="R4" s="145"/>
      <c r="S4" s="128"/>
      <c r="T4" s="128"/>
      <c r="U4" s="128"/>
      <c r="V4" s="128"/>
      <c r="W4" s="128"/>
      <c r="X4" s="128"/>
      <c r="Y4" s="128"/>
      <c r="Z4" s="128"/>
      <c r="AA4" s="128"/>
      <c r="AB4" s="128"/>
      <c r="AC4" s="128"/>
      <c r="AD4" s="128"/>
      <c r="AE4" s="128"/>
    </row>
    <row r="5" spans="1:31" ht="24.95" hidden="1" customHeight="1" x14ac:dyDescent="0.2">
      <c r="A5" s="57"/>
      <c r="B5" s="58"/>
      <c r="C5" s="58"/>
      <c r="D5" s="58"/>
      <c r="E5" s="58"/>
      <c r="F5" s="58"/>
      <c r="G5" s="58"/>
      <c r="H5" s="58"/>
      <c r="I5" s="59"/>
      <c r="J5" s="49" t="s">
        <v>0</v>
      </c>
      <c r="K5" s="145"/>
      <c r="L5" s="145"/>
      <c r="M5" s="145"/>
      <c r="N5" s="145"/>
      <c r="O5" s="145"/>
      <c r="P5" s="145"/>
      <c r="Q5" s="145"/>
      <c r="R5" s="145"/>
      <c r="S5" s="128"/>
      <c r="T5" s="128"/>
      <c r="U5" s="128"/>
      <c r="V5" s="128"/>
      <c r="W5" s="128"/>
      <c r="X5" s="128"/>
      <c r="Y5" s="128"/>
      <c r="Z5" s="128"/>
      <c r="AA5" s="128"/>
      <c r="AB5" s="128"/>
      <c r="AC5" s="128"/>
      <c r="AD5" s="128"/>
      <c r="AE5" s="128"/>
    </row>
    <row r="6" spans="1:31" ht="20.100000000000001" customHeight="1" x14ac:dyDescent="0.2">
      <c r="A6" s="60" t="s">
        <v>2</v>
      </c>
      <c r="B6" s="185">
        <f>'General Fund'!D45</f>
        <v>0</v>
      </c>
      <c r="C6" s="185">
        <f>'General Fund'!D124</f>
        <v>0</v>
      </c>
      <c r="D6" s="185">
        <f>'General Fund'!D125</f>
        <v>0</v>
      </c>
      <c r="E6" s="186">
        <f>ROUND(C6+D6,2)</f>
        <v>0</v>
      </c>
      <c r="F6" s="185">
        <f>'General Fund'!D35</f>
        <v>0</v>
      </c>
      <c r="G6" s="185">
        <f>'General Fund'!D36</f>
        <v>0</v>
      </c>
      <c r="H6" s="187">
        <f>ROUND(F6+G6,2)</f>
        <v>0</v>
      </c>
      <c r="I6" s="204">
        <f>ROUND(E6-H6,2)</f>
        <v>0</v>
      </c>
      <c r="J6" s="49" t="s">
        <v>0</v>
      </c>
      <c r="K6" s="145"/>
      <c r="L6" s="145"/>
      <c r="M6" s="145"/>
      <c r="N6" s="145"/>
      <c r="O6" s="145"/>
      <c r="P6" s="145"/>
      <c r="Q6" s="145"/>
      <c r="R6" s="145"/>
      <c r="S6" s="128"/>
      <c r="T6" s="128"/>
      <c r="U6" s="128"/>
      <c r="V6" s="128"/>
      <c r="W6" s="128"/>
      <c r="X6" s="128"/>
      <c r="Y6" s="128"/>
      <c r="Z6" s="128"/>
      <c r="AA6" s="128"/>
      <c r="AB6" s="128"/>
      <c r="AC6" s="128"/>
      <c r="AD6" s="128"/>
      <c r="AE6" s="128"/>
    </row>
    <row r="7" spans="1:31" ht="20.100000000000001" customHeight="1" x14ac:dyDescent="0.2">
      <c r="A7" s="60" t="s">
        <v>5</v>
      </c>
      <c r="B7" s="185">
        <f>'Depreciation Fund'!D22</f>
        <v>0</v>
      </c>
      <c r="C7" s="185">
        <f>'Depreciation Fund'!D31</f>
        <v>0</v>
      </c>
      <c r="D7" s="189"/>
      <c r="E7" s="186">
        <f t="shared" ref="E7:E17" si="0">ROUND(C7+D7,2)</f>
        <v>0</v>
      </c>
      <c r="F7" s="189"/>
      <c r="G7" s="189"/>
      <c r="H7" s="185">
        <f>'Depreciation Fund'!D16</f>
        <v>0</v>
      </c>
      <c r="I7" s="204">
        <f t="shared" ref="I7:I17" si="1">ROUND(E7-H7,2)</f>
        <v>0</v>
      </c>
      <c r="J7" s="49" t="s">
        <v>0</v>
      </c>
      <c r="K7" s="145"/>
      <c r="L7" s="145"/>
      <c r="M7" s="145"/>
      <c r="N7" s="145"/>
      <c r="O7" s="145"/>
      <c r="P7" s="145"/>
      <c r="Q7" s="145"/>
      <c r="R7" s="145"/>
      <c r="S7" s="128"/>
      <c r="T7" s="128"/>
      <c r="U7" s="128"/>
      <c r="V7" s="128"/>
      <c r="W7" s="128"/>
      <c r="X7" s="128"/>
      <c r="Y7" s="128"/>
      <c r="Z7" s="128"/>
      <c r="AA7" s="128"/>
      <c r="AB7" s="128"/>
      <c r="AC7" s="128"/>
      <c r="AD7" s="128"/>
      <c r="AE7" s="128"/>
    </row>
    <row r="8" spans="1:31" ht="20.100000000000001" customHeight="1" x14ac:dyDescent="0.2">
      <c r="A8" s="60" t="s">
        <v>6</v>
      </c>
      <c r="B8" s="185">
        <f>'Employee Benefit Fund'!D23</f>
        <v>0</v>
      </c>
      <c r="C8" s="185">
        <f>'Employee Benefit Fund'!D32</f>
        <v>0</v>
      </c>
      <c r="D8" s="189"/>
      <c r="E8" s="186">
        <f t="shared" si="0"/>
        <v>0</v>
      </c>
      <c r="F8" s="189"/>
      <c r="G8" s="189"/>
      <c r="H8" s="185">
        <f>'Employee Benefit Fund'!D16</f>
        <v>0</v>
      </c>
      <c r="I8" s="204">
        <f t="shared" si="1"/>
        <v>0</v>
      </c>
      <c r="K8" s="145"/>
      <c r="L8" s="145"/>
      <c r="M8" s="145"/>
      <c r="N8" s="145"/>
      <c r="O8" s="145"/>
      <c r="P8" s="145"/>
      <c r="Q8" s="145"/>
      <c r="R8" s="145"/>
      <c r="S8" s="128"/>
      <c r="T8" s="128"/>
      <c r="U8" s="128"/>
      <c r="V8" s="128"/>
      <c r="W8" s="128"/>
      <c r="X8" s="128"/>
      <c r="Y8" s="128"/>
      <c r="Z8" s="128"/>
      <c r="AA8" s="128"/>
      <c r="AB8" s="128"/>
      <c r="AC8" s="128"/>
      <c r="AD8" s="128"/>
      <c r="AE8" s="128"/>
    </row>
    <row r="9" spans="1:31" ht="20.100000000000001" customHeight="1" x14ac:dyDescent="0.2">
      <c r="A9" s="60" t="s">
        <v>7</v>
      </c>
      <c r="B9" s="185">
        <f>'Contingency Fund'!D18</f>
        <v>0</v>
      </c>
      <c r="C9" s="185">
        <f>'Contingency Fund'!D25</f>
        <v>0</v>
      </c>
      <c r="D9" s="189"/>
      <c r="E9" s="186">
        <f t="shared" si="0"/>
        <v>0</v>
      </c>
      <c r="F9" s="189"/>
      <c r="G9" s="189"/>
      <c r="H9" s="185">
        <f>'Contingency Fund'!D12</f>
        <v>0</v>
      </c>
      <c r="I9" s="204">
        <f t="shared" si="1"/>
        <v>0</v>
      </c>
      <c r="J9" s="49" t="s">
        <v>0</v>
      </c>
      <c r="K9" s="145"/>
      <c r="L9" s="145"/>
      <c r="M9" s="145"/>
      <c r="N9" s="145"/>
      <c r="O9" s="145"/>
      <c r="P9" s="145"/>
      <c r="Q9" s="145"/>
      <c r="R9" s="145"/>
      <c r="S9" s="128"/>
      <c r="T9" s="128"/>
      <c r="U9" s="128"/>
      <c r="V9" s="128"/>
      <c r="W9" s="128"/>
      <c r="X9" s="128"/>
      <c r="Y9" s="128"/>
      <c r="Z9" s="128"/>
      <c r="AA9" s="128"/>
      <c r="AB9" s="128"/>
      <c r="AC9" s="128"/>
      <c r="AD9" s="128"/>
      <c r="AE9" s="128"/>
    </row>
    <row r="10" spans="1:31" ht="20.100000000000001" customHeight="1" x14ac:dyDescent="0.2">
      <c r="A10" s="60" t="s">
        <v>8</v>
      </c>
      <c r="B10" s="185">
        <f>'Activities Fund'!D23</f>
        <v>0</v>
      </c>
      <c r="C10" s="185">
        <f>'Activities Fund'!D32</f>
        <v>0</v>
      </c>
      <c r="D10" s="189"/>
      <c r="E10" s="186">
        <f t="shared" si="0"/>
        <v>0</v>
      </c>
      <c r="F10" s="189"/>
      <c r="G10" s="189"/>
      <c r="H10" s="185">
        <f>'Activities Fund'!D16</f>
        <v>0</v>
      </c>
      <c r="I10" s="204">
        <f t="shared" si="1"/>
        <v>0</v>
      </c>
      <c r="J10" s="49" t="s">
        <v>0</v>
      </c>
      <c r="K10" s="145"/>
      <c r="L10" s="145"/>
      <c r="M10" s="145"/>
      <c r="N10" s="145"/>
      <c r="O10" s="145"/>
      <c r="P10" s="145"/>
      <c r="Q10" s="145"/>
      <c r="R10" s="145"/>
      <c r="S10" s="128"/>
      <c r="T10" s="128"/>
      <c r="U10" s="128"/>
      <c r="V10" s="128"/>
      <c r="W10" s="128"/>
      <c r="X10" s="128"/>
      <c r="Y10" s="128"/>
      <c r="Z10" s="128"/>
      <c r="AA10" s="128"/>
      <c r="AB10" s="128"/>
      <c r="AC10" s="128"/>
      <c r="AD10" s="128"/>
      <c r="AE10" s="128"/>
    </row>
    <row r="11" spans="1:31" ht="20.100000000000001" customHeight="1" x14ac:dyDescent="0.2">
      <c r="A11" s="60" t="s">
        <v>9</v>
      </c>
      <c r="B11" s="185">
        <f>'School Nutrition Fund'!D23</f>
        <v>0</v>
      </c>
      <c r="C11" s="185">
        <f>'School Nutrition Fund'!D37</f>
        <v>0</v>
      </c>
      <c r="D11" s="189"/>
      <c r="E11" s="186">
        <f t="shared" si="0"/>
        <v>0</v>
      </c>
      <c r="F11" s="189"/>
      <c r="G11" s="189"/>
      <c r="H11" s="185">
        <f>'School Nutrition Fund'!D16</f>
        <v>0</v>
      </c>
      <c r="I11" s="204">
        <f t="shared" si="1"/>
        <v>0</v>
      </c>
      <c r="J11" s="49" t="s">
        <v>0</v>
      </c>
      <c r="K11" s="145"/>
      <c r="L11" s="145"/>
      <c r="M11" s="145"/>
      <c r="N11" s="145"/>
      <c r="O11" s="145"/>
      <c r="P11" s="145"/>
      <c r="Q11" s="145"/>
      <c r="R11" s="145"/>
      <c r="S11" s="128"/>
      <c r="T11" s="128"/>
      <c r="U11" s="128"/>
      <c r="V11" s="128"/>
      <c r="W11" s="128"/>
      <c r="X11" s="128"/>
      <c r="Y11" s="128"/>
      <c r="Z11" s="128"/>
      <c r="AA11" s="128"/>
      <c r="AB11" s="128"/>
      <c r="AC11" s="128"/>
      <c r="AD11" s="128"/>
      <c r="AE11" s="128"/>
    </row>
    <row r="12" spans="1:31" ht="20.100000000000001" customHeight="1" x14ac:dyDescent="0.2">
      <c r="A12" s="60" t="s">
        <v>3</v>
      </c>
      <c r="B12" s="185">
        <f>'Bond Fund'!D20</f>
        <v>0</v>
      </c>
      <c r="C12" s="185">
        <f>'Bond Fund'!D36</f>
        <v>0</v>
      </c>
      <c r="D12" s="185">
        <f>'Bond Fund'!D37</f>
        <v>0</v>
      </c>
      <c r="E12" s="186">
        <f t="shared" si="0"/>
        <v>0</v>
      </c>
      <c r="F12" s="189"/>
      <c r="G12" s="189"/>
      <c r="H12" s="185">
        <f>'Bond Fund'!D12</f>
        <v>0</v>
      </c>
      <c r="I12" s="204">
        <f t="shared" si="1"/>
        <v>0</v>
      </c>
      <c r="K12" s="145"/>
      <c r="L12" s="145"/>
      <c r="M12" s="145"/>
      <c r="N12" s="145"/>
      <c r="O12" s="145"/>
      <c r="P12" s="145"/>
      <c r="Q12" s="145"/>
      <c r="R12" s="145"/>
      <c r="S12" s="128"/>
      <c r="T12" s="128"/>
      <c r="U12" s="128"/>
      <c r="V12" s="128"/>
      <c r="W12" s="128"/>
      <c r="X12" s="128"/>
      <c r="Y12" s="128"/>
      <c r="Z12" s="128"/>
      <c r="AA12" s="128"/>
      <c r="AB12" s="128"/>
      <c r="AC12" s="128"/>
      <c r="AD12" s="128"/>
      <c r="AE12" s="128"/>
    </row>
    <row r="13" spans="1:31" ht="20.100000000000001" customHeight="1" x14ac:dyDescent="0.2">
      <c r="A13" s="60" t="s">
        <v>4</v>
      </c>
      <c r="B13" s="185">
        <f>'Special Building Fund'!D21</f>
        <v>0</v>
      </c>
      <c r="C13" s="185">
        <f>'Special Building Fund'!D40</f>
        <v>0</v>
      </c>
      <c r="D13" s="185">
        <f>'Special Building Fund'!D41</f>
        <v>0</v>
      </c>
      <c r="E13" s="186">
        <f t="shared" si="0"/>
        <v>0</v>
      </c>
      <c r="F13" s="189"/>
      <c r="G13" s="189"/>
      <c r="H13" s="185">
        <f>'Special Building Fund'!D14</f>
        <v>0</v>
      </c>
      <c r="I13" s="204">
        <f t="shared" si="1"/>
        <v>0</v>
      </c>
      <c r="J13" s="49" t="s">
        <v>0</v>
      </c>
      <c r="K13" s="145"/>
      <c r="L13" s="145"/>
      <c r="M13" s="145"/>
      <c r="N13" s="145"/>
      <c r="O13" s="145"/>
      <c r="P13" s="145"/>
      <c r="Q13" s="145"/>
      <c r="R13" s="145"/>
      <c r="S13" s="128"/>
      <c r="T13" s="128"/>
      <c r="U13" s="128"/>
      <c r="V13" s="128"/>
      <c r="W13" s="128"/>
      <c r="X13" s="128"/>
      <c r="Y13" s="128"/>
      <c r="Z13" s="128"/>
      <c r="AA13" s="128"/>
      <c r="AB13" s="128"/>
      <c r="AC13" s="128"/>
      <c r="AD13" s="128"/>
      <c r="AE13" s="128"/>
    </row>
    <row r="14" spans="1:31" ht="36.950000000000003" customHeight="1" x14ac:dyDescent="0.2">
      <c r="A14" s="119" t="s">
        <v>280</v>
      </c>
      <c r="B14" s="185">
        <f>'Qualified Cap Purpose'!D20</f>
        <v>0</v>
      </c>
      <c r="C14" s="185">
        <f>'Qualified Cap Purpose'!D36</f>
        <v>0</v>
      </c>
      <c r="D14" s="185">
        <f>'Qualified Cap Purpose'!D37</f>
        <v>0</v>
      </c>
      <c r="E14" s="186">
        <f t="shared" si="0"/>
        <v>0</v>
      </c>
      <c r="F14" s="189"/>
      <c r="G14" s="189"/>
      <c r="H14" s="185">
        <f>'Qualified Cap Purpose'!D12</f>
        <v>0</v>
      </c>
      <c r="I14" s="204">
        <f t="shared" si="1"/>
        <v>0</v>
      </c>
      <c r="J14" s="49" t="s">
        <v>0</v>
      </c>
      <c r="K14" s="145"/>
      <c r="L14" s="145"/>
      <c r="M14" s="145"/>
      <c r="N14" s="145"/>
      <c r="O14" s="145"/>
      <c r="P14" s="145"/>
      <c r="Q14" s="145"/>
      <c r="R14" s="145"/>
      <c r="S14" s="128"/>
      <c r="T14" s="128"/>
      <c r="U14" s="128"/>
      <c r="V14" s="128"/>
      <c r="W14" s="128"/>
      <c r="X14" s="128"/>
      <c r="Y14" s="128"/>
      <c r="Z14" s="128"/>
      <c r="AA14" s="128"/>
      <c r="AB14" s="128"/>
      <c r="AC14" s="128"/>
      <c r="AD14" s="128"/>
      <c r="AE14" s="128"/>
    </row>
    <row r="15" spans="1:31" ht="20.100000000000001" customHeight="1" x14ac:dyDescent="0.2">
      <c r="A15" s="60" t="s">
        <v>10</v>
      </c>
      <c r="B15" s="185">
        <f>'Cooperative Fund'!D25</f>
        <v>0</v>
      </c>
      <c r="C15" s="185">
        <f>'Cooperative Fund'!D40</f>
        <v>0</v>
      </c>
      <c r="D15" s="189"/>
      <c r="E15" s="186">
        <f t="shared" si="0"/>
        <v>0</v>
      </c>
      <c r="F15" s="189"/>
      <c r="G15" s="189"/>
      <c r="H15" s="185">
        <f>'Cooperative Fund'!D18</f>
        <v>0</v>
      </c>
      <c r="I15" s="204">
        <f t="shared" si="1"/>
        <v>0</v>
      </c>
      <c r="J15" s="49" t="s">
        <v>0</v>
      </c>
      <c r="K15" s="145"/>
      <c r="L15" s="145"/>
      <c r="M15" s="145"/>
      <c r="N15" s="145"/>
      <c r="O15" s="145"/>
      <c r="P15" s="145"/>
      <c r="Q15" s="145"/>
      <c r="R15" s="145"/>
      <c r="S15" s="128"/>
      <c r="T15" s="128"/>
      <c r="U15" s="128"/>
      <c r="V15" s="128"/>
      <c r="W15" s="128"/>
      <c r="X15" s="128"/>
      <c r="Y15" s="128"/>
      <c r="Z15" s="128"/>
      <c r="AA15" s="128"/>
      <c r="AB15" s="128"/>
      <c r="AC15" s="128"/>
      <c r="AD15" s="128"/>
      <c r="AE15" s="128"/>
    </row>
    <row r="16" spans="1:31" ht="20.100000000000001" customHeight="1" x14ac:dyDescent="0.2">
      <c r="A16" s="60" t="s">
        <v>279</v>
      </c>
      <c r="B16" s="185">
        <f>'Student Fee Fund'!D25</f>
        <v>0</v>
      </c>
      <c r="C16" s="185">
        <f>'Student Fee Fund'!D38</f>
        <v>0</v>
      </c>
      <c r="D16" s="189"/>
      <c r="E16" s="186">
        <f>ROUND(C16+D16,2)</f>
        <v>0</v>
      </c>
      <c r="F16" s="189"/>
      <c r="G16" s="189"/>
      <c r="H16" s="185">
        <f>'Student Fee Fund'!D18</f>
        <v>0</v>
      </c>
      <c r="I16" s="204">
        <f t="shared" si="1"/>
        <v>0</v>
      </c>
      <c r="K16" s="145"/>
      <c r="L16" s="145"/>
      <c r="M16" s="145"/>
      <c r="N16" s="145"/>
      <c r="O16" s="145"/>
      <c r="P16" s="145"/>
      <c r="Q16" s="145"/>
      <c r="R16" s="145"/>
      <c r="S16" s="128"/>
      <c r="T16" s="128"/>
      <c r="U16" s="128"/>
      <c r="V16" s="128"/>
      <c r="W16" s="128"/>
      <c r="X16" s="128"/>
      <c r="Y16" s="128"/>
      <c r="Z16" s="128"/>
      <c r="AA16" s="128"/>
      <c r="AB16" s="128"/>
      <c r="AC16" s="128"/>
      <c r="AD16" s="128"/>
      <c r="AE16" s="128"/>
    </row>
    <row r="17" spans="1:31" ht="20.100000000000001" customHeight="1" x14ac:dyDescent="0.2">
      <c r="A17" s="110"/>
      <c r="B17" s="201"/>
      <c r="C17" s="201"/>
      <c r="D17" s="189"/>
      <c r="E17" s="186">
        <f t="shared" si="0"/>
        <v>0</v>
      </c>
      <c r="F17" s="189"/>
      <c r="G17" s="189"/>
      <c r="H17" s="201"/>
      <c r="I17" s="204">
        <f t="shared" si="1"/>
        <v>0</v>
      </c>
      <c r="K17" s="145"/>
      <c r="L17" s="145"/>
      <c r="M17" s="145"/>
      <c r="N17" s="145"/>
      <c r="O17" s="145"/>
      <c r="P17" s="145"/>
      <c r="Q17" s="145"/>
      <c r="R17" s="145"/>
      <c r="S17" s="128"/>
      <c r="T17" s="128"/>
      <c r="U17" s="128"/>
      <c r="V17" s="128"/>
      <c r="W17" s="128"/>
      <c r="X17" s="128"/>
      <c r="Y17" s="128"/>
      <c r="Z17" s="128"/>
      <c r="AA17" s="128"/>
      <c r="AB17" s="128"/>
      <c r="AC17" s="128"/>
      <c r="AD17" s="128"/>
      <c r="AE17" s="128"/>
    </row>
    <row r="18" spans="1:31" ht="20.100000000000001" customHeight="1" thickBot="1" x14ac:dyDescent="0.25">
      <c r="A18" s="61" t="s">
        <v>11</v>
      </c>
      <c r="B18" s="205">
        <f>SUM(B6:B17)</f>
        <v>0</v>
      </c>
      <c r="C18" s="192">
        <f t="shared" ref="C18:I18" si="2">SUM(C6:C17)</f>
        <v>0</v>
      </c>
      <c r="D18" s="192">
        <f t="shared" si="2"/>
        <v>0</v>
      </c>
      <c r="E18" s="206">
        <f t="shared" si="2"/>
        <v>0</v>
      </c>
      <c r="F18" s="192">
        <f t="shared" si="2"/>
        <v>0</v>
      </c>
      <c r="G18" s="192">
        <f t="shared" si="2"/>
        <v>0</v>
      </c>
      <c r="H18" s="192">
        <f t="shared" si="2"/>
        <v>0</v>
      </c>
      <c r="I18" s="203">
        <f t="shared" si="2"/>
        <v>0</v>
      </c>
      <c r="J18" s="49" t="s">
        <v>0</v>
      </c>
      <c r="K18" s="145"/>
      <c r="L18" s="145"/>
      <c r="M18" s="145"/>
      <c r="N18" s="145"/>
      <c r="O18" s="145"/>
      <c r="P18" s="145"/>
      <c r="Q18" s="145"/>
      <c r="R18" s="145"/>
      <c r="S18" s="128"/>
      <c r="T18" s="128"/>
      <c r="U18" s="128"/>
      <c r="V18" s="128"/>
      <c r="W18" s="128"/>
      <c r="X18" s="128"/>
      <c r="Y18" s="128"/>
      <c r="Z18" s="128"/>
      <c r="AA18" s="128"/>
      <c r="AB18" s="128"/>
      <c r="AC18" s="128"/>
      <c r="AD18" s="128"/>
      <c r="AE18" s="128"/>
    </row>
    <row r="19" spans="1:31" ht="14.45" customHeight="1" x14ac:dyDescent="0.2">
      <c r="K19" s="128"/>
      <c r="L19" s="128"/>
      <c r="M19" s="128"/>
      <c r="N19" s="128"/>
      <c r="O19" s="128"/>
      <c r="P19" s="128"/>
      <c r="Q19" s="128"/>
      <c r="R19" s="128"/>
      <c r="S19" s="128"/>
      <c r="T19" s="128"/>
      <c r="U19" s="128"/>
      <c r="V19" s="128"/>
      <c r="W19" s="128"/>
      <c r="X19" s="128"/>
      <c r="Y19" s="128"/>
      <c r="Z19" s="128"/>
      <c r="AA19" s="128"/>
      <c r="AB19" s="128"/>
      <c r="AC19" s="128"/>
      <c r="AD19" s="128"/>
      <c r="AE19" s="128"/>
    </row>
    <row r="20" spans="1:31" s="21" customFormat="1" ht="14.45" customHeight="1" x14ac:dyDescent="0.2">
      <c r="K20" s="145"/>
      <c r="L20" s="145"/>
      <c r="M20" s="145"/>
      <c r="N20" s="145"/>
      <c r="O20" s="145"/>
      <c r="P20" s="145"/>
      <c r="Q20" s="145"/>
      <c r="R20" s="145"/>
      <c r="S20" s="145"/>
      <c r="T20" s="145"/>
      <c r="U20" s="145"/>
      <c r="V20" s="145"/>
      <c r="W20" s="145"/>
      <c r="X20" s="145"/>
      <c r="Y20" s="145"/>
      <c r="Z20" s="145"/>
      <c r="AA20" s="145"/>
      <c r="AB20" s="145"/>
      <c r="AC20" s="145"/>
      <c r="AD20" s="145"/>
      <c r="AE20" s="145"/>
    </row>
    <row r="21" spans="1:31" ht="14.45" customHeight="1" x14ac:dyDescent="0.2">
      <c r="A21" s="121" t="s">
        <v>305</v>
      </c>
      <c r="K21" s="128"/>
      <c r="L21" s="128"/>
      <c r="M21" s="128"/>
      <c r="N21" s="128"/>
      <c r="O21" s="128"/>
      <c r="P21" s="128"/>
      <c r="Q21" s="128"/>
      <c r="R21" s="128"/>
      <c r="S21" s="128"/>
      <c r="T21" s="128"/>
      <c r="U21" s="128"/>
      <c r="V21" s="128"/>
      <c r="W21" s="128"/>
      <c r="X21" s="128"/>
      <c r="Y21" s="128"/>
      <c r="Z21" s="128"/>
      <c r="AA21" s="128"/>
      <c r="AB21" s="128"/>
      <c r="AC21" s="128"/>
      <c r="AD21" s="128"/>
      <c r="AE21" s="128"/>
    </row>
    <row r="22" spans="1:31" ht="14.45" customHeight="1" thickBot="1" x14ac:dyDescent="0.25">
      <c r="K22" s="128"/>
      <c r="L22" s="128"/>
      <c r="M22" s="128"/>
      <c r="N22" s="128"/>
      <c r="O22" s="128"/>
      <c r="P22" s="128"/>
      <c r="Q22" s="128"/>
      <c r="R22" s="128"/>
      <c r="S22" s="128"/>
      <c r="T22" s="128"/>
      <c r="U22" s="128"/>
      <c r="V22" s="128"/>
      <c r="W22" s="128"/>
      <c r="X22" s="128"/>
      <c r="Y22" s="128"/>
      <c r="Z22" s="128"/>
      <c r="AA22" s="128"/>
      <c r="AB22" s="128"/>
      <c r="AC22" s="128"/>
      <c r="AD22" s="128"/>
      <c r="AE22" s="128"/>
    </row>
    <row r="23" spans="1:31" s="128" customFormat="1" ht="18" customHeight="1" thickBot="1" x14ac:dyDescent="0.25">
      <c r="A23" s="49"/>
      <c r="B23" s="779" t="s">
        <v>264</v>
      </c>
      <c r="C23" s="783"/>
      <c r="D23" s="49"/>
      <c r="E23" s="49"/>
      <c r="F23" s="49"/>
      <c r="G23" s="49"/>
      <c r="H23" s="49"/>
      <c r="I23" s="49"/>
      <c r="J23" s="49"/>
    </row>
    <row r="24" spans="1:31" s="128" customFormat="1" ht="18" customHeight="1" thickBot="1" x14ac:dyDescent="0.25">
      <c r="A24" s="49"/>
      <c r="B24" s="770">
        <f>'General Fund'!D51</f>
        <v>0</v>
      </c>
      <c r="C24" s="772"/>
      <c r="D24" s="49"/>
      <c r="E24" s="49"/>
      <c r="F24" s="49"/>
      <c r="G24" s="49"/>
      <c r="H24" s="49"/>
      <c r="I24" s="49"/>
      <c r="J24" s="49"/>
    </row>
    <row r="25" spans="1:31" ht="14.45" customHeight="1" x14ac:dyDescent="0.2">
      <c r="K25" s="128"/>
      <c r="L25" s="128"/>
      <c r="M25" s="128"/>
      <c r="N25" s="128"/>
      <c r="O25" s="128"/>
      <c r="P25" s="128"/>
      <c r="Q25" s="128"/>
      <c r="R25" s="128"/>
      <c r="S25" s="128"/>
      <c r="T25" s="128"/>
      <c r="U25" s="128"/>
      <c r="V25" s="128"/>
      <c r="W25" s="128"/>
      <c r="X25" s="128"/>
      <c r="Y25" s="128"/>
      <c r="Z25" s="128"/>
      <c r="AA25" s="128"/>
      <c r="AB25" s="128"/>
      <c r="AC25" s="128"/>
      <c r="AD25" s="128"/>
      <c r="AE25" s="128"/>
    </row>
    <row r="26" spans="1:31" ht="14.45" customHeight="1" x14ac:dyDescent="0.2">
      <c r="K26" s="128"/>
      <c r="L26" s="128"/>
      <c r="M26" s="128"/>
      <c r="N26" s="128"/>
      <c r="O26" s="128"/>
      <c r="P26" s="128"/>
      <c r="Q26" s="128"/>
      <c r="R26" s="128"/>
      <c r="S26" s="128"/>
      <c r="T26" s="128"/>
      <c r="U26" s="128"/>
      <c r="V26" s="128"/>
      <c r="W26" s="128"/>
      <c r="X26" s="128"/>
      <c r="Y26" s="128"/>
      <c r="Z26" s="128"/>
      <c r="AA26" s="128"/>
      <c r="AB26" s="128"/>
      <c r="AC26" s="128"/>
      <c r="AD26" s="128"/>
      <c r="AE26" s="128"/>
    </row>
    <row r="27" spans="1:31" ht="14.45" customHeight="1" x14ac:dyDescent="0.2">
      <c r="K27" s="128"/>
      <c r="L27" s="128"/>
      <c r="M27" s="128"/>
      <c r="N27" s="128"/>
      <c r="O27" s="128"/>
      <c r="P27" s="128"/>
      <c r="Q27" s="128"/>
      <c r="R27" s="128"/>
      <c r="S27" s="128"/>
      <c r="T27" s="128"/>
      <c r="U27" s="128"/>
      <c r="V27" s="128"/>
      <c r="W27" s="128"/>
      <c r="X27" s="128"/>
      <c r="Y27" s="128"/>
      <c r="Z27" s="128"/>
      <c r="AA27" s="128"/>
      <c r="AB27" s="128"/>
      <c r="AC27" s="128"/>
      <c r="AD27" s="128"/>
      <c r="AE27" s="128"/>
    </row>
    <row r="28" spans="1:31" ht="14.45" customHeight="1" x14ac:dyDescent="0.2">
      <c r="K28" s="128"/>
      <c r="L28" s="128"/>
      <c r="M28" s="128"/>
      <c r="N28" s="128"/>
      <c r="O28" s="128"/>
      <c r="P28" s="128"/>
      <c r="Q28" s="128"/>
      <c r="R28" s="128"/>
      <c r="S28" s="128"/>
      <c r="T28" s="128"/>
      <c r="U28" s="128"/>
      <c r="V28" s="128"/>
      <c r="W28" s="128"/>
      <c r="X28" s="128"/>
      <c r="Y28" s="128"/>
      <c r="Z28" s="128"/>
      <c r="AA28" s="128"/>
      <c r="AB28" s="128"/>
      <c r="AC28" s="128"/>
      <c r="AD28" s="128"/>
      <c r="AE28" s="128"/>
    </row>
    <row r="29" spans="1:31" ht="14.45" customHeight="1" x14ac:dyDescent="0.2">
      <c r="K29" s="128"/>
      <c r="L29" s="128"/>
      <c r="M29" s="128"/>
      <c r="N29" s="128"/>
      <c r="O29" s="128"/>
      <c r="P29" s="128"/>
      <c r="Q29" s="128"/>
      <c r="R29" s="128"/>
      <c r="S29" s="128"/>
      <c r="T29" s="128"/>
      <c r="U29" s="128"/>
      <c r="V29" s="128"/>
      <c r="W29" s="128"/>
      <c r="X29" s="128"/>
      <c r="Y29" s="128"/>
      <c r="Z29" s="128"/>
      <c r="AA29" s="128"/>
      <c r="AB29" s="128"/>
      <c r="AC29" s="128"/>
      <c r="AD29" s="128"/>
      <c r="AE29" s="128"/>
    </row>
    <row r="30" spans="1:31" ht="14.45" customHeight="1" x14ac:dyDescent="0.2">
      <c r="K30" s="128"/>
      <c r="L30" s="128"/>
      <c r="M30" s="128"/>
      <c r="N30" s="128"/>
      <c r="O30" s="128"/>
      <c r="P30" s="128"/>
      <c r="Q30" s="128"/>
      <c r="R30" s="128"/>
      <c r="S30" s="128"/>
      <c r="T30" s="128"/>
      <c r="U30" s="128"/>
      <c r="V30" s="128"/>
      <c r="W30" s="128"/>
      <c r="X30" s="128"/>
      <c r="Y30" s="128"/>
      <c r="Z30" s="128"/>
      <c r="AA30" s="128"/>
      <c r="AB30" s="128"/>
      <c r="AC30" s="128"/>
      <c r="AD30" s="128"/>
      <c r="AE30" s="128"/>
    </row>
    <row r="31" spans="1:31" ht="14.45" customHeight="1" x14ac:dyDescent="0.2">
      <c r="K31" s="128"/>
      <c r="L31" s="128"/>
      <c r="M31" s="128"/>
      <c r="N31" s="128"/>
      <c r="O31" s="128"/>
      <c r="P31" s="128"/>
      <c r="Q31" s="128"/>
      <c r="R31" s="128"/>
      <c r="S31" s="128"/>
      <c r="T31" s="128"/>
      <c r="U31" s="128"/>
      <c r="V31" s="128"/>
      <c r="W31" s="128"/>
      <c r="X31" s="128"/>
      <c r="Y31" s="128"/>
      <c r="Z31" s="128"/>
      <c r="AA31" s="128"/>
      <c r="AB31" s="128"/>
      <c r="AC31" s="128"/>
      <c r="AD31" s="128"/>
      <c r="AE31" s="128"/>
    </row>
    <row r="32" spans="1:31" ht="15.75" customHeight="1" x14ac:dyDescent="0.25">
      <c r="A32" s="21"/>
      <c r="B32" s="46"/>
      <c r="C32" s="21"/>
      <c r="D32" s="21"/>
      <c r="E32" s="21"/>
      <c r="F32" s="21"/>
      <c r="G32" s="21"/>
      <c r="H32" s="21"/>
      <c r="I32" s="47"/>
      <c r="K32" s="128"/>
      <c r="L32" s="128"/>
      <c r="M32" s="128"/>
      <c r="N32" s="128"/>
      <c r="O32" s="128"/>
      <c r="P32" s="128"/>
      <c r="Q32" s="128"/>
      <c r="R32" s="128"/>
      <c r="S32" s="128"/>
      <c r="T32" s="128"/>
      <c r="U32" s="128"/>
      <c r="V32" s="128"/>
      <c r="W32" s="128"/>
      <c r="X32" s="128"/>
      <c r="Y32" s="128"/>
      <c r="Z32" s="128"/>
      <c r="AA32" s="128"/>
      <c r="AB32" s="128"/>
      <c r="AC32" s="128"/>
      <c r="AD32" s="128"/>
      <c r="AE32" s="128"/>
    </row>
    <row r="33" spans="11:31" ht="14.45" customHeight="1" x14ac:dyDescent="0.2">
      <c r="K33" s="128"/>
      <c r="L33" s="128"/>
      <c r="M33" s="128"/>
      <c r="N33" s="128"/>
      <c r="O33" s="128"/>
      <c r="P33" s="128"/>
      <c r="Q33" s="128"/>
      <c r="R33" s="128"/>
      <c r="S33" s="128"/>
      <c r="T33" s="128"/>
      <c r="U33" s="128"/>
      <c r="V33" s="128"/>
      <c r="W33" s="128"/>
      <c r="X33" s="128"/>
      <c r="Y33" s="128"/>
      <c r="Z33" s="128"/>
      <c r="AA33" s="128"/>
      <c r="AB33" s="128"/>
      <c r="AC33" s="128"/>
      <c r="AD33" s="128"/>
      <c r="AE33" s="128"/>
    </row>
    <row r="34" spans="11:31" ht="14.45" customHeight="1" x14ac:dyDescent="0.2">
      <c r="K34" s="128"/>
      <c r="L34" s="128"/>
      <c r="M34" s="128"/>
      <c r="N34" s="128"/>
      <c r="O34" s="128"/>
      <c r="P34" s="128"/>
      <c r="Q34" s="128"/>
      <c r="R34" s="128"/>
      <c r="S34" s="128"/>
      <c r="T34" s="128"/>
      <c r="U34" s="128"/>
      <c r="V34" s="128"/>
      <c r="W34" s="128"/>
      <c r="X34" s="128"/>
      <c r="Y34" s="128"/>
      <c r="Z34" s="128"/>
      <c r="AA34" s="128"/>
      <c r="AB34" s="128"/>
      <c r="AC34" s="128"/>
      <c r="AD34" s="128"/>
      <c r="AE34" s="128"/>
    </row>
    <row r="35" spans="11:31" ht="14.45" customHeight="1" x14ac:dyDescent="0.2">
      <c r="K35" s="128"/>
      <c r="L35" s="128"/>
      <c r="M35" s="128"/>
      <c r="N35" s="128"/>
      <c r="O35" s="128"/>
      <c r="P35" s="128"/>
      <c r="Q35" s="128"/>
      <c r="R35" s="128"/>
      <c r="S35" s="128"/>
      <c r="T35" s="128"/>
      <c r="U35" s="128"/>
      <c r="V35" s="128"/>
      <c r="W35" s="128"/>
      <c r="X35" s="128"/>
      <c r="Y35" s="128"/>
      <c r="Z35" s="128"/>
      <c r="AA35" s="128"/>
      <c r="AB35" s="128"/>
      <c r="AC35" s="128"/>
      <c r="AD35" s="128"/>
      <c r="AE35" s="128"/>
    </row>
    <row r="36" spans="11:31" ht="14.45" customHeight="1" x14ac:dyDescent="0.2">
      <c r="K36" s="128"/>
      <c r="L36" s="128"/>
      <c r="M36" s="128"/>
      <c r="N36" s="128"/>
      <c r="O36" s="128"/>
      <c r="P36" s="128"/>
      <c r="Q36" s="128"/>
      <c r="R36" s="128"/>
      <c r="S36" s="128"/>
      <c r="T36" s="128"/>
      <c r="U36" s="128"/>
      <c r="V36" s="128"/>
      <c r="W36" s="128"/>
      <c r="X36" s="128"/>
      <c r="Y36" s="128"/>
      <c r="Z36" s="128"/>
      <c r="AA36" s="128"/>
      <c r="AB36" s="128"/>
      <c r="AC36" s="128"/>
      <c r="AD36" s="128"/>
      <c r="AE36" s="128"/>
    </row>
    <row r="37" spans="11:31" ht="14.45" customHeight="1" x14ac:dyDescent="0.2">
      <c r="K37" s="128"/>
      <c r="L37" s="128"/>
      <c r="M37" s="128"/>
      <c r="N37" s="128"/>
      <c r="O37" s="128"/>
      <c r="P37" s="128"/>
      <c r="Q37" s="128"/>
      <c r="R37" s="128"/>
      <c r="S37" s="128"/>
      <c r="T37" s="128"/>
      <c r="U37" s="128"/>
      <c r="V37" s="128"/>
      <c r="W37" s="128"/>
      <c r="X37" s="128"/>
      <c r="Y37" s="128"/>
      <c r="Z37" s="128"/>
      <c r="AA37" s="128"/>
      <c r="AB37" s="128"/>
      <c r="AC37" s="128"/>
      <c r="AD37" s="128"/>
      <c r="AE37" s="128"/>
    </row>
    <row r="38" spans="11:31" ht="14.45" customHeight="1" x14ac:dyDescent="0.2">
      <c r="K38" s="128"/>
      <c r="L38" s="128"/>
      <c r="M38" s="128"/>
      <c r="N38" s="128"/>
      <c r="O38" s="128"/>
      <c r="P38" s="128"/>
      <c r="Q38" s="128"/>
      <c r="R38" s="128"/>
      <c r="S38" s="128"/>
      <c r="T38" s="128"/>
      <c r="U38" s="128"/>
      <c r="V38" s="128"/>
      <c r="W38" s="128"/>
      <c r="X38" s="128"/>
      <c r="Y38" s="128"/>
      <c r="Z38" s="128"/>
      <c r="AA38" s="128"/>
      <c r="AB38" s="128"/>
      <c r="AC38" s="128"/>
      <c r="AD38" s="128"/>
      <c r="AE38" s="128"/>
    </row>
    <row r="39" spans="11:31" ht="14.45" customHeight="1" x14ac:dyDescent="0.2">
      <c r="K39" s="128"/>
      <c r="L39" s="128"/>
      <c r="M39" s="128"/>
      <c r="N39" s="128"/>
      <c r="O39" s="128"/>
      <c r="P39" s="128"/>
      <c r="Q39" s="128"/>
      <c r="R39" s="128"/>
      <c r="S39" s="128"/>
      <c r="T39" s="128"/>
      <c r="U39" s="128"/>
      <c r="V39" s="128"/>
      <c r="W39" s="128"/>
      <c r="X39" s="128"/>
      <c r="Y39" s="128"/>
      <c r="Z39" s="128"/>
      <c r="AA39" s="128"/>
      <c r="AB39" s="128"/>
      <c r="AC39" s="128"/>
      <c r="AD39" s="128"/>
      <c r="AE39" s="128"/>
    </row>
    <row r="40" spans="11:31" ht="14.45" customHeight="1" x14ac:dyDescent="0.2">
      <c r="K40" s="128"/>
      <c r="L40" s="128"/>
      <c r="M40" s="128"/>
      <c r="N40" s="128"/>
      <c r="O40" s="128"/>
      <c r="P40" s="128"/>
      <c r="Q40" s="128"/>
      <c r="R40" s="128"/>
      <c r="S40" s="128"/>
      <c r="T40" s="128"/>
      <c r="U40" s="128"/>
      <c r="V40" s="128"/>
      <c r="W40" s="128"/>
      <c r="X40" s="128"/>
      <c r="Y40" s="128"/>
      <c r="Z40" s="128"/>
      <c r="AA40" s="128"/>
      <c r="AB40" s="128"/>
      <c r="AC40" s="128"/>
      <c r="AD40" s="128"/>
      <c r="AE40" s="128"/>
    </row>
    <row r="41" spans="11:31" ht="14.45" customHeight="1" x14ac:dyDescent="0.2">
      <c r="K41" s="128"/>
      <c r="L41" s="128"/>
      <c r="M41" s="128"/>
      <c r="N41" s="128"/>
      <c r="O41" s="128"/>
      <c r="P41" s="128"/>
      <c r="Q41" s="128"/>
      <c r="R41" s="128"/>
      <c r="S41" s="128"/>
      <c r="T41" s="128"/>
      <c r="U41" s="128"/>
      <c r="V41" s="128"/>
      <c r="W41" s="128"/>
      <c r="X41" s="128"/>
      <c r="Y41" s="128"/>
      <c r="Z41" s="128"/>
      <c r="AA41" s="128"/>
      <c r="AB41" s="128"/>
      <c r="AC41" s="128"/>
      <c r="AD41" s="128"/>
      <c r="AE41" s="128"/>
    </row>
    <row r="42" spans="11:31" ht="14.45" customHeight="1" x14ac:dyDescent="0.2">
      <c r="K42" s="128"/>
      <c r="L42" s="128"/>
      <c r="M42" s="128"/>
      <c r="N42" s="128"/>
      <c r="O42" s="128"/>
      <c r="P42" s="128"/>
      <c r="Q42" s="128"/>
      <c r="R42" s="128"/>
      <c r="S42" s="128"/>
      <c r="T42" s="128"/>
      <c r="U42" s="128"/>
      <c r="V42" s="128"/>
      <c r="W42" s="128"/>
      <c r="X42" s="128"/>
      <c r="Y42" s="128"/>
      <c r="Z42" s="128"/>
      <c r="AA42" s="128"/>
      <c r="AB42" s="128"/>
      <c r="AC42" s="128"/>
      <c r="AD42" s="128"/>
      <c r="AE42" s="128"/>
    </row>
    <row r="43" spans="11:31" ht="14.45" customHeight="1" x14ac:dyDescent="0.2">
      <c r="K43" s="128"/>
      <c r="L43" s="128"/>
      <c r="M43" s="128"/>
      <c r="N43" s="128"/>
      <c r="O43" s="128"/>
      <c r="P43" s="128"/>
      <c r="Q43" s="128"/>
      <c r="R43" s="128"/>
      <c r="S43" s="128"/>
      <c r="T43" s="128"/>
      <c r="U43" s="128"/>
      <c r="V43" s="128"/>
      <c r="W43" s="128"/>
      <c r="X43" s="128"/>
      <c r="Y43" s="128"/>
      <c r="Z43" s="128"/>
      <c r="AA43" s="128"/>
      <c r="AB43" s="128"/>
      <c r="AC43" s="128"/>
      <c r="AD43" s="128"/>
      <c r="AE43" s="128"/>
    </row>
    <row r="44" spans="11:31" ht="14.45" customHeight="1" x14ac:dyDescent="0.2">
      <c r="K44" s="128"/>
      <c r="L44" s="128"/>
      <c r="M44" s="128"/>
      <c r="N44" s="128"/>
      <c r="O44" s="128"/>
      <c r="P44" s="128"/>
      <c r="Q44" s="128"/>
      <c r="R44" s="128"/>
      <c r="S44" s="128"/>
      <c r="T44" s="128"/>
      <c r="U44" s="128"/>
      <c r="V44" s="128"/>
      <c r="W44" s="128"/>
      <c r="X44" s="128"/>
      <c r="Y44" s="128"/>
      <c r="Z44" s="128"/>
      <c r="AA44" s="128"/>
      <c r="AB44" s="128"/>
      <c r="AC44" s="128"/>
      <c r="AD44" s="128"/>
      <c r="AE44" s="128"/>
    </row>
    <row r="45" spans="11:31" ht="14.45" customHeight="1" x14ac:dyDescent="0.2">
      <c r="K45" s="128"/>
      <c r="L45" s="128"/>
      <c r="M45" s="128"/>
      <c r="N45" s="128"/>
      <c r="O45" s="128"/>
      <c r="P45" s="128"/>
      <c r="Q45" s="128"/>
      <c r="R45" s="128"/>
      <c r="S45" s="128"/>
      <c r="T45" s="128"/>
      <c r="U45" s="128"/>
      <c r="V45" s="128"/>
      <c r="W45" s="128"/>
      <c r="X45" s="128"/>
      <c r="Y45" s="128"/>
      <c r="Z45" s="128"/>
      <c r="AA45" s="128"/>
      <c r="AB45" s="128"/>
      <c r="AC45" s="128"/>
      <c r="AD45" s="128"/>
      <c r="AE45" s="128"/>
    </row>
    <row r="46" spans="11:31" ht="14.45" customHeight="1" x14ac:dyDescent="0.2">
      <c r="K46" s="128"/>
      <c r="L46" s="128"/>
      <c r="M46" s="128"/>
      <c r="N46" s="128"/>
      <c r="O46" s="128"/>
      <c r="P46" s="128"/>
      <c r="Q46" s="128"/>
      <c r="R46" s="128"/>
      <c r="S46" s="128"/>
      <c r="T46" s="128"/>
      <c r="U46" s="128"/>
      <c r="V46" s="128"/>
      <c r="W46" s="128"/>
      <c r="X46" s="128"/>
      <c r="Y46" s="128"/>
      <c r="Z46" s="128"/>
      <c r="AA46" s="128"/>
      <c r="AB46" s="128"/>
      <c r="AC46" s="128"/>
      <c r="AD46" s="128"/>
      <c r="AE46" s="128"/>
    </row>
    <row r="47" spans="11:31" ht="14.45" customHeight="1" x14ac:dyDescent="0.2">
      <c r="K47" s="128"/>
      <c r="L47" s="128"/>
      <c r="M47" s="128"/>
      <c r="N47" s="128"/>
      <c r="O47" s="128"/>
      <c r="P47" s="128"/>
      <c r="Q47" s="128"/>
      <c r="R47" s="128"/>
      <c r="S47" s="128"/>
      <c r="T47" s="128"/>
      <c r="U47" s="128"/>
      <c r="V47" s="128"/>
      <c r="W47" s="128"/>
      <c r="X47" s="128"/>
      <c r="Y47" s="128"/>
      <c r="Z47" s="128"/>
      <c r="AA47" s="128"/>
      <c r="AB47" s="128"/>
      <c r="AC47" s="128"/>
      <c r="AD47" s="128"/>
      <c r="AE47" s="128"/>
    </row>
    <row r="48" spans="11:31" ht="14.45" customHeight="1" x14ac:dyDescent="0.2">
      <c r="K48" s="128"/>
      <c r="L48" s="128"/>
      <c r="M48" s="128"/>
      <c r="N48" s="128"/>
      <c r="O48" s="128"/>
      <c r="P48" s="128"/>
      <c r="Q48" s="128"/>
      <c r="R48" s="128"/>
      <c r="S48" s="128"/>
      <c r="T48" s="128"/>
      <c r="U48" s="128"/>
      <c r="V48" s="128"/>
      <c r="W48" s="128"/>
      <c r="X48" s="128"/>
      <c r="Y48" s="128"/>
      <c r="Z48" s="128"/>
      <c r="AA48" s="128"/>
      <c r="AB48" s="128"/>
      <c r="AC48" s="128"/>
      <c r="AD48" s="128"/>
      <c r="AE48" s="128"/>
    </row>
    <row r="49" spans="11:31" ht="14.45" customHeight="1" x14ac:dyDescent="0.2">
      <c r="K49" s="128"/>
      <c r="L49" s="128"/>
      <c r="M49" s="128"/>
      <c r="N49" s="128"/>
      <c r="O49" s="128"/>
      <c r="P49" s="128"/>
      <c r="Q49" s="128"/>
      <c r="R49" s="128"/>
      <c r="S49" s="128"/>
      <c r="T49" s="128"/>
      <c r="U49" s="128"/>
      <c r="V49" s="128"/>
      <c r="W49" s="128"/>
      <c r="X49" s="128"/>
      <c r="Y49" s="128"/>
      <c r="Z49" s="128"/>
      <c r="AA49" s="128"/>
      <c r="AB49" s="128"/>
      <c r="AC49" s="128"/>
      <c r="AD49" s="128"/>
      <c r="AE49" s="128"/>
    </row>
    <row r="50" spans="11:31" ht="14.45" customHeight="1" x14ac:dyDescent="0.2">
      <c r="K50" s="128"/>
      <c r="L50" s="128"/>
      <c r="M50" s="128"/>
      <c r="N50" s="128"/>
      <c r="O50" s="128"/>
      <c r="P50" s="128"/>
      <c r="Q50" s="128"/>
      <c r="R50" s="128"/>
      <c r="S50" s="128"/>
      <c r="T50" s="128"/>
      <c r="U50" s="128"/>
      <c r="V50" s="128"/>
      <c r="W50" s="128"/>
      <c r="X50" s="128"/>
      <c r="Y50" s="128"/>
      <c r="Z50" s="128"/>
      <c r="AA50" s="128"/>
      <c r="AB50" s="128"/>
      <c r="AC50" s="128"/>
      <c r="AD50" s="128"/>
      <c r="AE50" s="128"/>
    </row>
  </sheetData>
  <sheetProtection algorithmName="SHA-512" hashValue="pDOMFTeDeqP0PX/8/gG7Y0wugZws12IXvMgvYXbMxAq6AXV7VlGwRHmRMLEUSnxNKDwT5MDCJW1tANh0xP+BGQ==" saltValue="FLP7+KqYoxXpvmh4PImSDA==" spinCount="100000" sheet="1" objects="1" scenarios="1"/>
  <mergeCells count="3">
    <mergeCell ref="B23:C23"/>
    <mergeCell ref="B24:C24"/>
    <mergeCell ref="F2:I2"/>
  </mergeCells>
  <phoneticPr fontId="15" type="noConversion"/>
  <printOptions horizontalCentered="1"/>
  <pageMargins left="0.25" right="0.25" top="0.35" bottom="0.35" header="0.5" footer="0.25"/>
  <pageSetup scale="97" orientation="landscape" r:id="rId1"/>
  <headerFooter alignWithMargins="0">
    <oddFooter>&amp;RPage 4</oddFooter>
  </headerFooter>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29</vt:i4>
      </vt:variant>
    </vt:vector>
  </HeadingPairs>
  <TitlesOfParts>
    <vt:vector size="59" baseType="lpstr">
      <vt:lpstr>Useful Information</vt:lpstr>
      <vt:lpstr>Checklist</vt:lpstr>
      <vt:lpstr>Basic Data Input</vt:lpstr>
      <vt:lpstr>Interlocal Form</vt:lpstr>
      <vt:lpstr>Trade Name Form</vt:lpstr>
      <vt:lpstr>Cover - Page 1</vt:lpstr>
      <vt:lpstr>2026-2027 Budgeted - Page 2</vt:lpstr>
      <vt:lpstr>2025-2026 Actual-Est - Page 3</vt:lpstr>
      <vt:lpstr>2024-2025 Actual - Page 4</vt:lpstr>
      <vt:lpstr>Correspondence Page 5</vt:lpstr>
      <vt:lpstr>PT Request Act Page 6 </vt:lpstr>
      <vt:lpstr>Schedule A</vt:lpstr>
      <vt:lpstr>Schedule B</vt:lpstr>
      <vt:lpstr>Schedule C</vt:lpstr>
      <vt:lpstr>Schedule D</vt:lpstr>
      <vt:lpstr>PT Resolution</vt:lpstr>
      <vt:lpstr>Notice of Budget Hearing</vt:lpstr>
      <vt:lpstr>Special Hearing</vt:lpstr>
      <vt:lpstr>General Fund</vt:lpstr>
      <vt:lpstr>Depreciation Fund</vt:lpstr>
      <vt:lpstr>Employee Benefit Fund</vt:lpstr>
      <vt:lpstr>Contingency Fund</vt:lpstr>
      <vt:lpstr>Activities Fund</vt:lpstr>
      <vt:lpstr>School Nutrition Fund</vt:lpstr>
      <vt:lpstr>Bond Fund</vt:lpstr>
      <vt:lpstr>Debt Outstanding</vt:lpstr>
      <vt:lpstr>Special Building Fund</vt:lpstr>
      <vt:lpstr>Qualified Cap Purpose</vt:lpstr>
      <vt:lpstr>Cooperative Fund</vt:lpstr>
      <vt:lpstr>Student Fee Fund</vt:lpstr>
      <vt:lpstr>'2024-2025 Actual - Page 4'!Print_Area</vt:lpstr>
      <vt:lpstr>'2025-2026 Actual-Est - Page 3'!Print_Area</vt:lpstr>
      <vt:lpstr>'2026-2027 Budgeted - Page 2'!Print_Area</vt:lpstr>
      <vt:lpstr>'Activities Fund'!Print_Area</vt:lpstr>
      <vt:lpstr>'Basic Data Input'!Print_Area</vt:lpstr>
      <vt:lpstr>'Bond Fund'!Print_Area</vt:lpstr>
      <vt:lpstr>Checklist!Print_Area</vt:lpstr>
      <vt:lpstr>'Contingency Fund'!Print_Area</vt:lpstr>
      <vt:lpstr>'Cooperative Fund'!Print_Area</vt:lpstr>
      <vt:lpstr>'Cover - Page 1'!Print_Area</vt:lpstr>
      <vt:lpstr>'Debt Outstanding'!Print_Area</vt:lpstr>
      <vt:lpstr>'Depreciation Fund'!Print_Area</vt:lpstr>
      <vt:lpstr>'Employee Benefit Fund'!Print_Area</vt:lpstr>
      <vt:lpstr>'General Fund'!Print_Area</vt:lpstr>
      <vt:lpstr>'Interlocal Form'!Print_Area</vt:lpstr>
      <vt:lpstr>'Notice of Budget Hearing'!Print_Area</vt:lpstr>
      <vt:lpstr>'PT Request Act Page 6 '!Print_Area</vt:lpstr>
      <vt:lpstr>'PT Resolution'!Print_Area</vt:lpstr>
      <vt:lpstr>'Qualified Cap Purpose'!Print_Area</vt:lpstr>
      <vt:lpstr>'Schedule A'!Print_Area</vt:lpstr>
      <vt:lpstr>'Schedule B'!Print_Area</vt:lpstr>
      <vt:lpstr>'Schedule C'!Print_Area</vt:lpstr>
      <vt:lpstr>'Schedule D'!Print_Area</vt:lpstr>
      <vt:lpstr>'School Nutrition Fund'!Print_Area</vt:lpstr>
      <vt:lpstr>'Special Building Fund'!Print_Area</vt:lpstr>
      <vt:lpstr>'Special Hearing'!Print_Area</vt:lpstr>
      <vt:lpstr>'Student Fee Fund'!Print_Area</vt:lpstr>
      <vt:lpstr>'Trade Name Form'!Print_Area</vt:lpstr>
      <vt:lpstr>'Useful Information'!Print_Area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Breslow</dc:creator>
  <cp:lastModifiedBy>Schreier, Jeff</cp:lastModifiedBy>
  <cp:lastPrinted>2026-06-17T19:06:59Z</cp:lastPrinted>
  <dcterms:created xsi:type="dcterms:W3CDTF">1999-05-07T13:05:12Z</dcterms:created>
  <dcterms:modified xsi:type="dcterms:W3CDTF">2026-06-23T19:57:23Z</dcterms:modified>
</cp:coreProperties>
</file>